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codeName="ThisWorkbook"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121/"/>
    </mc:Choice>
  </mc:AlternateContent>
  <xr:revisionPtr revIDLastSave="58" documentId="13_ncr:1_{9C62A0EA-C21D-4A9B-94E2-91E3737EFEB7}" xr6:coauthVersionLast="47" xr6:coauthVersionMax="47" xr10:uidLastSave="{683CD68A-9FBE-4602-AA4C-D66BE13ACC65}"/>
  <bookViews>
    <workbookView xWindow="-108" yWindow="-108" windowWidth="23256" windowHeight="12576" tabRatio="840" activeTab="6"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'1-Inputuri'!$E$27</definedName>
    <definedName name="FDR" localSheetId="2">#REF!</definedName>
    <definedName name="FDR">'1-Inputuri'!#REF!</definedName>
    <definedName name="_xlnm.Print_Area" localSheetId="1">'1-Inputuri'!$B$3:$Y$141</definedName>
    <definedName name="_xlnm.Print_Area" localSheetId="3">'3-Intreprinderi in dificultate'!$B$2:$I$37</definedName>
    <definedName name="_xlnm.Print_Area" localSheetId="4">'4-Buget cerere'!$B$2:$T$49</definedName>
    <definedName name="_xlnm.Print_Area" localSheetId="5">'5-Analiza financiara'!$A$1:$X$148</definedName>
    <definedName name="_xlnm.Print_Area" localSheetId="6">'6-Indicatori financiari'!$A$1:$Y$21</definedName>
    <definedName name="RAF" localSheetId="2">[1]Instructiuni!#REF!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5" i="1" l="1"/>
  <c r="Q34" i="1"/>
  <c r="O34" i="1"/>
  <c r="F34" i="1"/>
  <c r="H34" i="1"/>
  <c r="I34" i="1"/>
  <c r="E34" i="1"/>
  <c r="F30" i="1"/>
  <c r="H30" i="1"/>
  <c r="I30" i="1"/>
  <c r="E30" i="1"/>
  <c r="F20" i="1"/>
  <c r="H20" i="1"/>
  <c r="I20" i="1"/>
  <c r="E20" i="1"/>
  <c r="G128" i="10"/>
  <c r="J115" i="4"/>
  <c r="J69" i="4"/>
  <c r="J70" i="4"/>
  <c r="J71" i="4"/>
  <c r="I70" i="4"/>
  <c r="I71" i="4"/>
  <c r="I69" i="4"/>
  <c r="J60" i="4"/>
  <c r="J61" i="4"/>
  <c r="I61" i="4"/>
  <c r="I60" i="4"/>
  <c r="J58" i="4"/>
  <c r="J59" i="4"/>
  <c r="I59" i="4"/>
  <c r="I58" i="4"/>
  <c r="J52" i="4"/>
  <c r="J53" i="4"/>
  <c r="J54" i="4"/>
  <c r="J55" i="4"/>
  <c r="I53" i="4"/>
  <c r="I54" i="4"/>
  <c r="I55" i="4"/>
  <c r="I52" i="4"/>
  <c r="I48" i="4"/>
  <c r="J46" i="4"/>
  <c r="J47" i="4"/>
  <c r="I47" i="4"/>
  <c r="I46" i="4"/>
  <c r="J43" i="4"/>
  <c r="J44" i="4"/>
  <c r="I44" i="4"/>
  <c r="I43"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J48" i="4" s="1"/>
  <c r="G160" i="10"/>
  <c r="H157" i="10"/>
  <c r="G157" i="10"/>
  <c r="H154" i="10"/>
  <c r="G154" i="10"/>
  <c r="H151" i="10"/>
  <c r="G151" i="10"/>
  <c r="G170" i="10" s="1"/>
  <c r="G189" i="10" s="1"/>
  <c r="G145" i="10"/>
  <c r="H134" i="10"/>
  <c r="H145" i="10" s="1"/>
  <c r="G134" i="10"/>
  <c r="H170" i="10" l="1"/>
  <c r="H189" i="10" s="1"/>
  <c r="J40" i="4"/>
  <c r="H188" i="10"/>
  <c r="G187" i="10"/>
  <c r="G172" i="10"/>
  <c r="G173" i="10"/>
  <c r="G186" i="10"/>
  <c r="H186" i="10"/>
  <c r="G188" i="10"/>
  <c r="H173" i="10" l="1"/>
  <c r="H172" i="10"/>
  <c r="H192" i="10"/>
  <c r="H191" i="10"/>
  <c r="G192" i="10"/>
  <c r="G198" i="10" s="1"/>
  <c r="G191" i="10"/>
  <c r="G197" i="10" s="1"/>
  <c r="H197" i="10" l="1"/>
  <c r="H198" i="10"/>
  <c r="H20" i="3"/>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M54" i="2" l="1"/>
  <c r="N54" i="2"/>
  <c r="O54" i="2"/>
  <c r="P54" i="2"/>
  <c r="Q54" i="2"/>
  <c r="R54" i="2"/>
  <c r="S54" i="2"/>
  <c r="T54" i="2"/>
  <c r="U54" i="2"/>
  <c r="V54" i="2"/>
  <c r="W54" i="2"/>
  <c r="X54" i="2"/>
  <c r="L54" i="2"/>
  <c r="Q38" i="1"/>
  <c r="O38" i="1"/>
  <c r="P20" i="1"/>
  <c r="Q20" i="1"/>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6" i="1"/>
  <c r="J27" i="1"/>
  <c r="J28" i="1"/>
  <c r="J29" i="1"/>
  <c r="G26" i="1"/>
  <c r="G27" i="1"/>
  <c r="G28" i="1"/>
  <c r="G29" i="1"/>
  <c r="J17" i="1"/>
  <c r="G17" i="1"/>
  <c r="K17" i="1" l="1"/>
  <c r="K27" i="1"/>
  <c r="K29" i="1"/>
  <c r="K28" i="1"/>
  <c r="K26" i="1"/>
  <c r="K56" i="4"/>
  <c r="K11" i="5"/>
  <c r="K12" i="5"/>
  <c r="V22" i="4"/>
  <c r="W22" i="4"/>
  <c r="O96" i="4"/>
  <c r="P96" i="4"/>
  <c r="Q96" i="4"/>
  <c r="R96" i="4"/>
  <c r="S96" i="4"/>
  <c r="T96" i="4"/>
  <c r="U96" i="4"/>
  <c r="V96" i="4"/>
  <c r="W96" i="4"/>
  <c r="R17" i="1" l="1"/>
  <c r="S17" i="1" s="1"/>
  <c r="W77" i="4"/>
  <c r="W81" i="4"/>
  <c r="V77" i="4"/>
  <c r="V81" i="4"/>
  <c r="R29" i="1"/>
  <c r="S29" i="1" s="1"/>
  <c r="R26" i="1"/>
  <c r="S26" i="1" s="1"/>
  <c r="R28" i="1"/>
  <c r="S28" i="1" s="1"/>
  <c r="R27" i="1"/>
  <c r="S27" i="1" s="1"/>
  <c r="L74" i="2"/>
  <c r="L75" i="2"/>
  <c r="L76" i="2"/>
  <c r="L77" i="2"/>
  <c r="L78"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73" i="2"/>
  <c r="L116" i="2" l="1"/>
  <c r="L79"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7" i="3" s="1"/>
  <c r="C4" i="2"/>
  <c r="C4" i="1" s="1"/>
  <c r="D5" i="4" s="1"/>
  <c r="C3" i="5" s="1"/>
  <c r="C3" i="3" s="1"/>
  <c r="J77" i="4" l="1"/>
  <c r="J81" i="4"/>
  <c r="J34" i="4"/>
  <c r="J65" i="4" s="1"/>
  <c r="I64" i="4"/>
  <c r="J49" i="4"/>
  <c r="I49" i="4"/>
  <c r="J63" i="4"/>
  <c r="I63" i="4"/>
  <c r="J64" i="4"/>
  <c r="I22" i="4"/>
  <c r="Q23" i="1"/>
  <c r="K14" i="4"/>
  <c r="I77" i="4" l="1"/>
  <c r="I81" i="4"/>
  <c r="W17" i="5"/>
  <c r="X17" i="5"/>
  <c r="W18" i="5"/>
  <c r="X18" i="5"/>
  <c r="I34" i="4"/>
  <c r="I50" i="4" s="1"/>
  <c r="L11" i="5"/>
  <c r="J66" i="4"/>
  <c r="J68" i="4" s="1"/>
  <c r="I66" i="4"/>
  <c r="J50" i="4"/>
  <c r="J51" i="4"/>
  <c r="J67" i="4" l="1"/>
  <c r="I65" i="4"/>
  <c r="I68" i="4" s="1"/>
  <c r="I51" i="4"/>
  <c r="J72" i="4" l="1"/>
  <c r="J73" i="4"/>
  <c r="I67" i="4"/>
  <c r="M62" i="2"/>
  <c r="N62" i="2"/>
  <c r="O62" i="2"/>
  <c r="P62" i="2"/>
  <c r="P67" i="2" s="1"/>
  <c r="Q62" i="2"/>
  <c r="Q67" i="2" s="1"/>
  <c r="R62" i="2"/>
  <c r="R67" i="2" s="1"/>
  <c r="S62" i="2"/>
  <c r="S67" i="2" s="1"/>
  <c r="T62" i="2"/>
  <c r="T67" i="2" s="1"/>
  <c r="U62" i="2"/>
  <c r="U67" i="2" s="1"/>
  <c r="V62" i="2"/>
  <c r="V67" i="2" s="1"/>
  <c r="W62" i="2"/>
  <c r="W67" i="2" s="1"/>
  <c r="X62" i="2"/>
  <c r="X67" i="2" s="1"/>
  <c r="L62" i="2"/>
  <c r="M44" i="2"/>
  <c r="N44" i="2"/>
  <c r="O44" i="2"/>
  <c r="P44" i="2"/>
  <c r="Q44" i="2"/>
  <c r="R44" i="2"/>
  <c r="S44" i="2"/>
  <c r="T44" i="2"/>
  <c r="U44" i="2"/>
  <c r="V44" i="2"/>
  <c r="W44" i="2"/>
  <c r="X44" i="2"/>
  <c r="L44" i="2"/>
  <c r="L9" i="2"/>
  <c r="I73" i="4" l="1"/>
  <c r="I72" i="4"/>
  <c r="K10" i="4"/>
  <c r="L10" i="2"/>
  <c r="L133" i="2" s="1"/>
  <c r="K99" i="4" s="1"/>
  <c r="J32" i="1"/>
  <c r="J22" i="1"/>
  <c r="J19" i="1"/>
  <c r="J18" i="1"/>
  <c r="G25" i="1"/>
  <c r="G30" i="1" s="1"/>
  <c r="G22" i="1"/>
  <c r="G19" i="1"/>
  <c r="H23" i="1"/>
  <c r="H35" i="1" s="1"/>
  <c r="H39" i="1" s="1"/>
  <c r="E23" i="1"/>
  <c r="J20" i="1" l="1"/>
  <c r="E35" i="1"/>
  <c r="E37" i="1" s="1"/>
  <c r="E38" i="1" s="1"/>
  <c r="E39" i="1" s="1"/>
  <c r="H79" i="2"/>
  <c r="H116" i="2"/>
  <c r="L11" i="2"/>
  <c r="K11" i="4"/>
  <c r="M10" i="2"/>
  <c r="H21" i="3"/>
  <c r="F23" i="1"/>
  <c r="F35" i="1" s="1"/>
  <c r="F37" i="1" s="1"/>
  <c r="F38" i="1" s="1"/>
  <c r="F39" i="1" s="1"/>
  <c r="G18" i="1"/>
  <c r="K18" i="1" s="1"/>
  <c r="K22" i="1"/>
  <c r="K19" i="1"/>
  <c r="R19" i="1" s="1"/>
  <c r="G33" i="1"/>
  <c r="J25" i="1"/>
  <c r="J30" i="1" s="1"/>
  <c r="J33" i="1"/>
  <c r="J34" i="1" s="1"/>
  <c r="I23" i="1"/>
  <c r="G32" i="1"/>
  <c r="G34" i="1" l="1"/>
  <c r="G37" i="1"/>
  <c r="J23" i="1"/>
  <c r="J35" i="1" s="1"/>
  <c r="J39" i="1" s="1"/>
  <c r="E43" i="1" s="1"/>
  <c r="E47" i="1" s="1"/>
  <c r="I35" i="1"/>
  <c r="I39" i="1" s="1"/>
  <c r="K20" i="1"/>
  <c r="G20" i="1"/>
  <c r="L12" i="2"/>
  <c r="M13" i="2" s="1"/>
  <c r="H29" i="3"/>
  <c r="H26" i="3"/>
  <c r="H27" i="3"/>
  <c r="H28" i="3"/>
  <c r="O23" i="1"/>
  <c r="O20" i="1"/>
  <c r="G23" i="1"/>
  <c r="K23" i="1" s="1"/>
  <c r="K25" i="1"/>
  <c r="L11" i="4"/>
  <c r="M12" i="5" s="1"/>
  <c r="S19" i="1"/>
  <c r="K12" i="4"/>
  <c r="L12" i="5"/>
  <c r="N10" i="2"/>
  <c r="M11" i="4" s="1"/>
  <c r="M11" i="2"/>
  <c r="E23" i="3"/>
  <c r="K32" i="1"/>
  <c r="K33" i="1"/>
  <c r="P34" i="1" l="1"/>
  <c r="K30" i="1"/>
  <c r="K104" i="4"/>
  <c r="K34" i="1"/>
  <c r="G38" i="1"/>
  <c r="K37" i="1"/>
  <c r="G35" i="1"/>
  <c r="M12" i="2"/>
  <c r="N13" i="2" s="1"/>
  <c r="N60" i="2" s="1"/>
  <c r="O30" i="1"/>
  <c r="K103" i="4" s="1"/>
  <c r="L12" i="4"/>
  <c r="L13" i="4" s="1"/>
  <c r="R33" i="1"/>
  <c r="S33" i="1" s="1"/>
  <c r="Q30" i="1"/>
  <c r="Q35" i="1" s="1"/>
  <c r="Q39" i="1" s="1"/>
  <c r="P30" i="1"/>
  <c r="R22" i="1"/>
  <c r="S22" i="1" s="1"/>
  <c r="P23" i="1"/>
  <c r="R18" i="1"/>
  <c r="S18" i="1" s="1"/>
  <c r="M12" i="4"/>
  <c r="N12" i="5"/>
  <c r="K13" i="4"/>
  <c r="M9" i="2"/>
  <c r="M96" i="2" s="1"/>
  <c r="M109" i="2"/>
  <c r="E30" i="3"/>
  <c r="E33" i="3"/>
  <c r="L14" i="4"/>
  <c r="O10" i="2"/>
  <c r="N11" i="4" s="1"/>
  <c r="N11" i="2"/>
  <c r="M101" i="2" l="1"/>
  <c r="M97" i="2"/>
  <c r="M93" i="2"/>
  <c r="K35" i="1"/>
  <c r="M105" i="2"/>
  <c r="M113" i="2"/>
  <c r="O35" i="1"/>
  <c r="R23" i="1"/>
  <c r="S23" i="1" s="1"/>
  <c r="P35" i="1"/>
  <c r="O39" i="1"/>
  <c r="L103" i="4"/>
  <c r="L104" i="4"/>
  <c r="G39" i="1"/>
  <c r="E44" i="1" s="1"/>
  <c r="K38" i="1"/>
  <c r="N12" i="2"/>
  <c r="O13" i="2" s="1"/>
  <c r="O60" i="2" s="1"/>
  <c r="M111" i="2"/>
  <c r="M88" i="2"/>
  <c r="M114" i="2"/>
  <c r="M110" i="2"/>
  <c r="M106" i="2"/>
  <c r="M77" i="2"/>
  <c r="M115" i="2"/>
  <c r="M84" i="2"/>
  <c r="M102" i="2"/>
  <c r="M95" i="2"/>
  <c r="M98" i="2"/>
  <c r="M91" i="2"/>
  <c r="M89" i="2"/>
  <c r="M94" i="2"/>
  <c r="M87" i="2"/>
  <c r="M85" i="2"/>
  <c r="M90" i="2"/>
  <c r="M78" i="2"/>
  <c r="M76" i="2"/>
  <c r="M86" i="2"/>
  <c r="M74" i="2"/>
  <c r="M107" i="2"/>
  <c r="M73" i="2"/>
  <c r="M103" i="2"/>
  <c r="M108" i="2"/>
  <c r="M99" i="2"/>
  <c r="M92" i="2"/>
  <c r="R25" i="1"/>
  <c r="S25" i="1" s="1"/>
  <c r="M75" i="2"/>
  <c r="M112" i="2"/>
  <c r="M100" i="2"/>
  <c r="M104" i="2"/>
  <c r="M11" i="5"/>
  <c r="M13" i="4"/>
  <c r="R32" i="1"/>
  <c r="S32" i="1" s="1"/>
  <c r="R30" i="1"/>
  <c r="S30" i="1" s="1"/>
  <c r="R20" i="1"/>
  <c r="S20" i="1" s="1"/>
  <c r="N12" i="4"/>
  <c r="N13" i="4" s="1"/>
  <c r="O12" i="5"/>
  <c r="K22" i="4"/>
  <c r="L10" i="4"/>
  <c r="P10" i="2"/>
  <c r="O11" i="4" s="1"/>
  <c r="O11" i="2"/>
  <c r="E46" i="1" l="1"/>
  <c r="F48" i="1"/>
  <c r="P38" i="1"/>
  <c r="R38" i="1" s="1"/>
  <c r="S38" i="1" s="1"/>
  <c r="R37" i="1"/>
  <c r="S37" i="1" s="1"/>
  <c r="R35" i="1"/>
  <c r="S35" i="1" s="1"/>
  <c r="K77" i="4"/>
  <c r="L17" i="5" s="1"/>
  <c r="K81" i="4"/>
  <c r="L18" i="5" s="1"/>
  <c r="K39" i="1"/>
  <c r="E42" i="1" s="1"/>
  <c r="M79" i="2"/>
  <c r="O12" i="2"/>
  <c r="P13" i="2" s="1"/>
  <c r="M116" i="2"/>
  <c r="R34" i="1"/>
  <c r="S34" i="1" s="1"/>
  <c r="O12" i="4"/>
  <c r="O13" i="4" s="1"/>
  <c r="P12" i="5"/>
  <c r="N9" i="2"/>
  <c r="N78" i="2" s="1"/>
  <c r="M14" i="4"/>
  <c r="M97" i="4" s="1"/>
  <c r="Q10" i="2"/>
  <c r="P11" i="4" s="1"/>
  <c r="P11" i="2"/>
  <c r="P39" i="1" l="1"/>
  <c r="R39" i="1" s="1"/>
  <c r="S39" i="1" s="1"/>
  <c r="L33" i="4"/>
  <c r="K33" i="4"/>
  <c r="M103" i="4"/>
  <c r="M104" i="4"/>
  <c r="L43" i="4"/>
  <c r="L42" i="4" s="1"/>
  <c r="P12" i="2"/>
  <c r="Q13" i="2" s="1"/>
  <c r="M106" i="4"/>
  <c r="N11" i="5"/>
  <c r="N111" i="2"/>
  <c r="N101" i="2"/>
  <c r="N97" i="2"/>
  <c r="N103" i="2"/>
  <c r="N73" i="2"/>
  <c r="N89" i="2"/>
  <c r="N112" i="2"/>
  <c r="N85" i="2"/>
  <c r="N74" i="2"/>
  <c r="N95" i="2"/>
  <c r="N76" i="2"/>
  <c r="N104" i="2"/>
  <c r="N108" i="2"/>
  <c r="N106" i="2"/>
  <c r="N86" i="2"/>
  <c r="N105" i="2"/>
  <c r="N107" i="2"/>
  <c r="N88" i="2"/>
  <c r="N98" i="2"/>
  <c r="N110" i="2"/>
  <c r="N92" i="2"/>
  <c r="N99" i="2"/>
  <c r="N93" i="2"/>
  <c r="N114" i="2"/>
  <c r="N87" i="2"/>
  <c r="N115" i="2"/>
  <c r="N96" i="2"/>
  <c r="N100" i="2"/>
  <c r="N75" i="2"/>
  <c r="N90" i="2"/>
  <c r="N102" i="2"/>
  <c r="N84" i="2"/>
  <c r="N91" i="2"/>
  <c r="N109" i="2"/>
  <c r="N77" i="2"/>
  <c r="N94" i="2"/>
  <c r="N113" i="2"/>
  <c r="P12" i="4"/>
  <c r="P13" i="4" s="1"/>
  <c r="Q12" i="5"/>
  <c r="O9" i="2"/>
  <c r="O108" i="2" s="1"/>
  <c r="L22" i="4"/>
  <c r="M10" i="4"/>
  <c r="R10" i="2"/>
  <c r="Q11" i="4" s="1"/>
  <c r="Q11" i="2"/>
  <c r="P41" i="1" l="1"/>
  <c r="M131" i="2" s="1"/>
  <c r="L96" i="4" s="1"/>
  <c r="O41" i="1"/>
  <c r="K106" i="4" s="1"/>
  <c r="K108" i="4" s="1"/>
  <c r="Q41" i="1"/>
  <c r="N131" i="2" s="1"/>
  <c r="M96" i="4" s="1"/>
  <c r="L97" i="4"/>
  <c r="M60" i="2"/>
  <c r="M67" i="2" s="1"/>
  <c r="K97" i="4"/>
  <c r="L60" i="2"/>
  <c r="L67" i="2" s="1"/>
  <c r="L77" i="4"/>
  <c r="M17" i="5" s="1"/>
  <c r="L81" i="4"/>
  <c r="M18" i="5" s="1"/>
  <c r="L106" i="4"/>
  <c r="L108" i="4" s="1"/>
  <c r="Q12" i="2"/>
  <c r="R13" i="2" s="1"/>
  <c r="O131" i="2"/>
  <c r="N96" i="4" s="1"/>
  <c r="L34" i="4"/>
  <c r="N79" i="2"/>
  <c r="N116" i="2"/>
  <c r="O67" i="2"/>
  <c r="N67" i="2"/>
  <c r="K34" i="4"/>
  <c r="M108" i="4"/>
  <c r="Q12" i="4"/>
  <c r="Q13" i="4" s="1"/>
  <c r="R12" i="5"/>
  <c r="O106" i="2"/>
  <c r="O104" i="2"/>
  <c r="O105" i="2"/>
  <c r="O74" i="2"/>
  <c r="O112" i="2"/>
  <c r="O113" i="2"/>
  <c r="O86" i="2"/>
  <c r="O78" i="2"/>
  <c r="O93" i="2"/>
  <c r="O84" i="2"/>
  <c r="O73" i="2"/>
  <c r="O94" i="2"/>
  <c r="O91" i="2"/>
  <c r="O101" i="2"/>
  <c r="O87" i="2"/>
  <c r="O77" i="2"/>
  <c r="O102" i="2"/>
  <c r="O99" i="2"/>
  <c r="O109" i="2"/>
  <c r="O103" i="2"/>
  <c r="O114" i="2"/>
  <c r="O110" i="2"/>
  <c r="O85" i="2"/>
  <c r="O95" i="2"/>
  <c r="O107" i="2"/>
  <c r="O75" i="2"/>
  <c r="O111" i="2"/>
  <c r="O76" i="2"/>
  <c r="O92" i="2"/>
  <c r="O115" i="2"/>
  <c r="O88" i="2"/>
  <c r="O90" i="2"/>
  <c r="O89" i="2"/>
  <c r="O100" i="2"/>
  <c r="P9" i="2"/>
  <c r="P103" i="2" s="1"/>
  <c r="O96" i="2"/>
  <c r="O98" i="2"/>
  <c r="O97" i="2"/>
  <c r="S10" i="2"/>
  <c r="R11" i="2"/>
  <c r="M33" i="4" l="1"/>
  <c r="L131" i="2"/>
  <c r="K96" i="4" s="1"/>
  <c r="K100" i="4" s="1"/>
  <c r="R12" i="2"/>
  <c r="S13" i="2" s="1"/>
  <c r="M43" i="4"/>
  <c r="M42" i="4" s="1"/>
  <c r="R11" i="4"/>
  <c r="R12" i="4" s="1"/>
  <c r="R13" i="4" s="1"/>
  <c r="K112" i="4"/>
  <c r="K49" i="4"/>
  <c r="O116" i="2"/>
  <c r="O79" i="2"/>
  <c r="P87" i="2"/>
  <c r="P107" i="2"/>
  <c r="P75" i="2"/>
  <c r="P95" i="2"/>
  <c r="P77" i="2"/>
  <c r="P76" i="2"/>
  <c r="P109" i="2"/>
  <c r="P88" i="2"/>
  <c r="P90" i="2"/>
  <c r="P114" i="2"/>
  <c r="P111" i="2"/>
  <c r="P94" i="2"/>
  <c r="P104" i="2"/>
  <c r="P84" i="2"/>
  <c r="P105" i="2"/>
  <c r="P102" i="2"/>
  <c r="P112" i="2"/>
  <c r="P85" i="2"/>
  <c r="P92" i="2"/>
  <c r="P113" i="2"/>
  <c r="Q9" i="2"/>
  <c r="Q90" i="2" s="1"/>
  <c r="P98" i="2"/>
  <c r="P86" i="2"/>
  <c r="P106" i="2"/>
  <c r="P97" i="2"/>
  <c r="P110" i="2"/>
  <c r="P78" i="2"/>
  <c r="P93" i="2"/>
  <c r="P100" i="2"/>
  <c r="P74" i="2"/>
  <c r="P99" i="2"/>
  <c r="P73" i="2"/>
  <c r="P115" i="2"/>
  <c r="P89" i="2"/>
  <c r="P96" i="2"/>
  <c r="P91" i="2"/>
  <c r="P101" i="2"/>
  <c r="P108" i="2"/>
  <c r="M22" i="4"/>
  <c r="T10" i="2"/>
  <c r="S11" i="2"/>
  <c r="L132" i="2" l="1"/>
  <c r="L134" i="2" s="1"/>
  <c r="N33" i="4"/>
  <c r="M77" i="4"/>
  <c r="N17" i="5" s="1"/>
  <c r="M81" i="4"/>
  <c r="N18" i="5" s="1"/>
  <c r="M34" i="4"/>
  <c r="S12" i="2"/>
  <c r="T13" i="2" s="1"/>
  <c r="S12" i="5"/>
  <c r="S11" i="4"/>
  <c r="T12" i="5" s="1"/>
  <c r="M132" i="2"/>
  <c r="M112" i="4"/>
  <c r="L112" i="4"/>
  <c r="L49" i="4"/>
  <c r="N43" i="4"/>
  <c r="Q104" i="2"/>
  <c r="Q102" i="2"/>
  <c r="Q91" i="2"/>
  <c r="P116" i="2"/>
  <c r="P79" i="2"/>
  <c r="Q78" i="2"/>
  <c r="Q110" i="2"/>
  <c r="Q76" i="2"/>
  <c r="Q95" i="2"/>
  <c r="R9" i="2"/>
  <c r="R73" i="2" s="1"/>
  <c r="Q88" i="2"/>
  <c r="Q98" i="2"/>
  <c r="Q114" i="2"/>
  <c r="Q87" i="2"/>
  <c r="Q99" i="2"/>
  <c r="Q84" i="2"/>
  <c r="Q107" i="2"/>
  <c r="Q89" i="2"/>
  <c r="Q93" i="2"/>
  <c r="Q73" i="2"/>
  <c r="Q92" i="2"/>
  <c r="Q105" i="2"/>
  <c r="Q77" i="2"/>
  <c r="Q113" i="2"/>
  <c r="Q86" i="2"/>
  <c r="Q106" i="2"/>
  <c r="Q112" i="2"/>
  <c r="Q108" i="2"/>
  <c r="Q103" i="2"/>
  <c r="Q85" i="2"/>
  <c r="Q111" i="2"/>
  <c r="Q97" i="2"/>
  <c r="Q101" i="2"/>
  <c r="Q115" i="2"/>
  <c r="Q75" i="2"/>
  <c r="Q100" i="2"/>
  <c r="Q96" i="2"/>
  <c r="Q94" i="2"/>
  <c r="Q109" i="2"/>
  <c r="Q74" i="2"/>
  <c r="N22" i="4"/>
  <c r="U10" i="2"/>
  <c r="T11" i="2"/>
  <c r="O33" i="4" l="1"/>
  <c r="N77" i="4"/>
  <c r="O17" i="5" s="1"/>
  <c r="N81" i="4"/>
  <c r="O18" i="5" s="1"/>
  <c r="T12" i="2"/>
  <c r="U13" i="2" s="1"/>
  <c r="M133" i="2"/>
  <c r="L135" i="2"/>
  <c r="K60" i="4" s="1"/>
  <c r="K62" i="4" s="1"/>
  <c r="K64" i="4" s="1"/>
  <c r="S12" i="4"/>
  <c r="S13" i="4" s="1"/>
  <c r="T11" i="4"/>
  <c r="T12" i="4" s="1"/>
  <c r="N132" i="2"/>
  <c r="M49" i="4"/>
  <c r="N42" i="4"/>
  <c r="O43" i="4"/>
  <c r="R89" i="2"/>
  <c r="R115" i="2"/>
  <c r="R102" i="2"/>
  <c r="R97" i="2"/>
  <c r="R114" i="2"/>
  <c r="R93" i="2"/>
  <c r="R104" i="2"/>
  <c r="R92" i="2"/>
  <c r="R112" i="2"/>
  <c r="R108" i="2"/>
  <c r="R84" i="2"/>
  <c r="R100" i="2"/>
  <c r="R109" i="2"/>
  <c r="R90" i="2"/>
  <c r="R103" i="2"/>
  <c r="R77" i="2"/>
  <c r="R96" i="2"/>
  <c r="R74" i="2"/>
  <c r="R113" i="2"/>
  <c r="S9" i="2"/>
  <c r="S114" i="2" s="1"/>
  <c r="R78" i="2"/>
  <c r="R99" i="2"/>
  <c r="R76" i="2"/>
  <c r="R95" i="2"/>
  <c r="R106" i="2"/>
  <c r="Q116" i="2"/>
  <c r="R75" i="2"/>
  <c r="R107" i="2"/>
  <c r="R94" i="2"/>
  <c r="R98" i="2"/>
  <c r="R110" i="2"/>
  <c r="R111" i="2"/>
  <c r="R88" i="2"/>
  <c r="R87" i="2"/>
  <c r="R91" i="2"/>
  <c r="R105" i="2"/>
  <c r="R101" i="2"/>
  <c r="R86" i="2"/>
  <c r="R85" i="2"/>
  <c r="Q79" i="2"/>
  <c r="O22" i="4"/>
  <c r="V10" i="2"/>
  <c r="U11" i="2"/>
  <c r="P33" i="4" l="1"/>
  <c r="O77" i="4"/>
  <c r="P17" i="5" s="1"/>
  <c r="O81" i="4"/>
  <c r="P18" i="5" s="1"/>
  <c r="U12" i="2"/>
  <c r="V13" i="2" s="1"/>
  <c r="T13" i="4"/>
  <c r="L99" i="4"/>
  <c r="L100" i="4" s="1"/>
  <c r="N133" i="2"/>
  <c r="M134" i="2"/>
  <c r="U12" i="5"/>
  <c r="K63" i="4"/>
  <c r="K66" i="4"/>
  <c r="T9" i="2"/>
  <c r="T101" i="2" s="1"/>
  <c r="S85" i="2"/>
  <c r="S99" i="2"/>
  <c r="S104" i="2"/>
  <c r="S109" i="2"/>
  <c r="U11" i="4"/>
  <c r="V12" i="5" s="1"/>
  <c r="S100" i="2"/>
  <c r="S76" i="2"/>
  <c r="S98" i="2"/>
  <c r="O132" i="2"/>
  <c r="N49" i="4"/>
  <c r="O42" i="4"/>
  <c r="P43" i="4"/>
  <c r="S73" i="2"/>
  <c r="S108" i="2"/>
  <c r="S92" i="2"/>
  <c r="S77" i="2"/>
  <c r="S95" i="2"/>
  <c r="S105" i="2"/>
  <c r="R79" i="2"/>
  <c r="S86" i="2"/>
  <c r="S111" i="2"/>
  <c r="S91" i="2"/>
  <c r="S78" i="2"/>
  <c r="S84" i="2"/>
  <c r="S88" i="2"/>
  <c r="S101" i="2"/>
  <c r="S102" i="2"/>
  <c r="S112" i="2"/>
  <c r="S115" i="2"/>
  <c r="S90" i="2"/>
  <c r="S87" i="2"/>
  <c r="S110" i="2"/>
  <c r="S96" i="2"/>
  <c r="S93" i="2"/>
  <c r="S103" i="2"/>
  <c r="S97" i="2"/>
  <c r="S89" i="2"/>
  <c r="S74" i="2"/>
  <c r="S94" i="2"/>
  <c r="S106" i="2"/>
  <c r="S113" i="2"/>
  <c r="S107" i="2"/>
  <c r="S75" i="2"/>
  <c r="R116" i="2"/>
  <c r="P22" i="4"/>
  <c r="Q22" i="4"/>
  <c r="W10" i="2"/>
  <c r="V11" i="2"/>
  <c r="Q33" i="4" l="1"/>
  <c r="P77" i="4"/>
  <c r="Q17" i="5" s="1"/>
  <c r="P81" i="4"/>
  <c r="Q18" i="5" s="1"/>
  <c r="Q77" i="4"/>
  <c r="R17" i="5" s="1"/>
  <c r="Q81" i="4"/>
  <c r="R18" i="5" s="1"/>
  <c r="V12" i="2"/>
  <c r="W13" i="2" s="1"/>
  <c r="M99" i="4"/>
  <c r="M100" i="4" s="1"/>
  <c r="N134" i="2"/>
  <c r="O133" i="2"/>
  <c r="N99" i="4" s="1"/>
  <c r="M135" i="2"/>
  <c r="L60" i="4" s="1"/>
  <c r="L62" i="4" s="1"/>
  <c r="L64" i="4" s="1"/>
  <c r="T112" i="2"/>
  <c r="T113" i="2"/>
  <c r="T99" i="2"/>
  <c r="T76" i="2"/>
  <c r="T87" i="2"/>
  <c r="T100" i="2"/>
  <c r="T77" i="2"/>
  <c r="T75" i="2"/>
  <c r="T114" i="2"/>
  <c r="T110" i="2"/>
  <c r="T93" i="2"/>
  <c r="T97" i="2"/>
  <c r="T84" i="2"/>
  <c r="T88" i="2"/>
  <c r="T78" i="2"/>
  <c r="T111" i="2"/>
  <c r="T74" i="2"/>
  <c r="T104" i="2"/>
  <c r="T105" i="2"/>
  <c r="T92" i="2"/>
  <c r="T86" i="2"/>
  <c r="U9" i="2"/>
  <c r="U94" i="2" s="1"/>
  <c r="T91" i="2"/>
  <c r="T96" i="2"/>
  <c r="T106" i="2"/>
  <c r="T98" i="2"/>
  <c r="T109" i="2"/>
  <c r="T85" i="2"/>
  <c r="T95" i="2"/>
  <c r="T108" i="2"/>
  <c r="T89" i="2"/>
  <c r="T90" i="2"/>
  <c r="T73" i="2"/>
  <c r="T115" i="2"/>
  <c r="T102" i="2"/>
  <c r="T103" i="2"/>
  <c r="T94" i="2"/>
  <c r="T107" i="2"/>
  <c r="U12" i="4"/>
  <c r="U13" i="4" s="1"/>
  <c r="V11" i="4"/>
  <c r="W12" i="5" s="1"/>
  <c r="P132" i="2"/>
  <c r="O49" i="4"/>
  <c r="P42" i="4"/>
  <c r="Q43" i="4"/>
  <c r="S79" i="2"/>
  <c r="S116" i="2"/>
  <c r="X10" i="2"/>
  <c r="W11" i="2"/>
  <c r="U110" i="2" l="1"/>
  <c r="R33" i="4"/>
  <c r="U109" i="2"/>
  <c r="W12" i="2"/>
  <c r="X13" i="2" s="1"/>
  <c r="U111" i="2"/>
  <c r="U99" i="2"/>
  <c r="U91" i="2"/>
  <c r="U113" i="2"/>
  <c r="U98" i="2"/>
  <c r="V9" i="2"/>
  <c r="V76" i="2" s="1"/>
  <c r="U93" i="2"/>
  <c r="U75" i="2"/>
  <c r="P133" i="2"/>
  <c r="O99" i="4" s="1"/>
  <c r="N135" i="2"/>
  <c r="M60" i="4" s="1"/>
  <c r="M62" i="4" s="1"/>
  <c r="M64" i="4" s="1"/>
  <c r="O134" i="2"/>
  <c r="L66" i="4"/>
  <c r="L63" i="4"/>
  <c r="U96" i="2"/>
  <c r="U95" i="2"/>
  <c r="U86" i="2"/>
  <c r="U90" i="2"/>
  <c r="U105" i="2"/>
  <c r="U114" i="2"/>
  <c r="U88" i="2"/>
  <c r="U102" i="2"/>
  <c r="U108" i="2"/>
  <c r="U92" i="2"/>
  <c r="U107" i="2"/>
  <c r="U85" i="2"/>
  <c r="U89" i="2"/>
  <c r="U104" i="2"/>
  <c r="U78" i="2"/>
  <c r="U103" i="2"/>
  <c r="U106" i="2"/>
  <c r="U115" i="2"/>
  <c r="U77" i="2"/>
  <c r="U74" i="2"/>
  <c r="U73" i="2"/>
  <c r="U112" i="2"/>
  <c r="U100" i="2"/>
  <c r="U87" i="2"/>
  <c r="T79" i="2"/>
  <c r="U97" i="2"/>
  <c r="U101" i="2"/>
  <c r="U84" i="2"/>
  <c r="U76" i="2"/>
  <c r="T116" i="2"/>
  <c r="V12" i="4"/>
  <c r="V13" i="4" s="1"/>
  <c r="W11" i="4"/>
  <c r="W12" i="4" s="1"/>
  <c r="Q132" i="2"/>
  <c r="P49" i="4"/>
  <c r="Q133" i="2"/>
  <c r="P99" i="4" s="1"/>
  <c r="Q42" i="4"/>
  <c r="R43" i="4"/>
  <c r="R22" i="4"/>
  <c r="X11" i="2"/>
  <c r="X12" i="2" s="1"/>
  <c r="S33" i="4" l="1"/>
  <c r="R77" i="4"/>
  <c r="S17" i="5" s="1"/>
  <c r="R81" i="4"/>
  <c r="S18" i="5" s="1"/>
  <c r="V107" i="2"/>
  <c r="V94" i="2"/>
  <c r="V114" i="2"/>
  <c r="V92" i="2"/>
  <c r="V105" i="2"/>
  <c r="V73" i="2"/>
  <c r="V101" i="2"/>
  <c r="V111" i="2"/>
  <c r="X12" i="5"/>
  <c r="V104" i="2"/>
  <c r="V74" i="2"/>
  <c r="V98" i="2"/>
  <c r="V87" i="2"/>
  <c r="V113" i="2"/>
  <c r="V100" i="2"/>
  <c r="V109" i="2"/>
  <c r="V115" i="2"/>
  <c r="V85" i="2"/>
  <c r="V84" i="2"/>
  <c r="V90" i="2"/>
  <c r="V103" i="2"/>
  <c r="V112" i="2"/>
  <c r="V106" i="2"/>
  <c r="V102" i="2"/>
  <c r="V77" i="2"/>
  <c r="V95" i="2"/>
  <c r="V99" i="2"/>
  <c r="V96" i="2"/>
  <c r="V97" i="2"/>
  <c r="W9" i="2"/>
  <c r="W87" i="2" s="1"/>
  <c r="V110" i="2"/>
  <c r="V93" i="2"/>
  <c r="V86" i="2"/>
  <c r="V78" i="2"/>
  <c r="V89" i="2"/>
  <c r="V108" i="2"/>
  <c r="V91" i="2"/>
  <c r="V88" i="2"/>
  <c r="V75" i="2"/>
  <c r="P134" i="2"/>
  <c r="M63" i="4"/>
  <c r="M66" i="4"/>
  <c r="O135" i="2"/>
  <c r="N60" i="4" s="1"/>
  <c r="N62" i="4" s="1"/>
  <c r="N64" i="4" s="1"/>
  <c r="U79" i="2"/>
  <c r="U116" i="2"/>
  <c r="S43" i="4"/>
  <c r="S42" i="4" s="1"/>
  <c r="S49" i="4" s="1"/>
  <c r="Q134" i="2"/>
  <c r="W13" i="4"/>
  <c r="R132" i="2"/>
  <c r="R133" i="2"/>
  <c r="Q99" i="4" s="1"/>
  <c r="Q49" i="4"/>
  <c r="R42" i="4"/>
  <c r="R49" i="4" s="1"/>
  <c r="S22" i="4"/>
  <c r="W91" i="2" l="1"/>
  <c r="T33" i="4"/>
  <c r="S77" i="4"/>
  <c r="T17" i="5" s="1"/>
  <c r="S81" i="4"/>
  <c r="T18" i="5" s="1"/>
  <c r="W96" i="2"/>
  <c r="V79" i="2"/>
  <c r="W107" i="2"/>
  <c r="W101" i="2"/>
  <c r="W85" i="2"/>
  <c r="V116" i="2"/>
  <c r="W78" i="2"/>
  <c r="W76" i="2"/>
  <c r="W93" i="2"/>
  <c r="W112" i="2"/>
  <c r="W90" i="2"/>
  <c r="W106" i="2"/>
  <c r="W84" i="2"/>
  <c r="W114" i="2"/>
  <c r="W73" i="2"/>
  <c r="W77" i="2"/>
  <c r="W97" i="2"/>
  <c r="X9" i="2"/>
  <c r="X76" i="2" s="1"/>
  <c r="W110" i="2"/>
  <c r="W92" i="2"/>
  <c r="W86" i="2"/>
  <c r="W109" i="2"/>
  <c r="W88" i="2"/>
  <c r="W99" i="2"/>
  <c r="W111" i="2"/>
  <c r="W115" i="2"/>
  <c r="W74" i="2"/>
  <c r="W94" i="2"/>
  <c r="W103" i="2"/>
  <c r="W95" i="2"/>
  <c r="W102" i="2"/>
  <c r="W108" i="2"/>
  <c r="W89" i="2"/>
  <c r="W105" i="2"/>
  <c r="W100" i="2"/>
  <c r="W75" i="2"/>
  <c r="W98" i="2"/>
  <c r="W113" i="2"/>
  <c r="W104" i="2"/>
  <c r="S133" i="2"/>
  <c r="R99" i="4" s="1"/>
  <c r="T133" i="2"/>
  <c r="S99" i="4" s="1"/>
  <c r="P135" i="2"/>
  <c r="O60" i="4" s="1"/>
  <c r="O62" i="4" s="1"/>
  <c r="O64" i="4" s="1"/>
  <c r="U133" i="2"/>
  <c r="T99" i="4" s="1"/>
  <c r="N66" i="4"/>
  <c r="N63" i="4"/>
  <c r="R134" i="2"/>
  <c r="R135" i="2" s="1"/>
  <c r="Q60" i="4" s="1"/>
  <c r="Q62" i="4" s="1"/>
  <c r="Q64" i="4" s="1"/>
  <c r="T43" i="4"/>
  <c r="T42" i="4" s="1"/>
  <c r="Q135" i="2"/>
  <c r="P60" i="4" s="1"/>
  <c r="P62" i="4" s="1"/>
  <c r="P64" i="4" s="1"/>
  <c r="S132" i="2"/>
  <c r="X113" i="2"/>
  <c r="T22" i="4"/>
  <c r="U22" i="4"/>
  <c r="X110" i="2" l="1"/>
  <c r="X73" i="2"/>
  <c r="X115" i="2"/>
  <c r="X98" i="2"/>
  <c r="X112" i="2"/>
  <c r="X75" i="2"/>
  <c r="U43" i="4"/>
  <c r="U42" i="4" s="1"/>
  <c r="U49" i="4" s="1"/>
  <c r="U33" i="4"/>
  <c r="U77" i="4"/>
  <c r="V17" i="5" s="1"/>
  <c r="U81" i="4"/>
  <c r="V18" i="5" s="1"/>
  <c r="T77" i="4"/>
  <c r="U17" i="5" s="1"/>
  <c r="T81" i="4"/>
  <c r="U18" i="5" s="1"/>
  <c r="X74" i="2"/>
  <c r="X90" i="2"/>
  <c r="X106" i="2"/>
  <c r="X103" i="2"/>
  <c r="S134" i="2"/>
  <c r="S135" i="2" s="1"/>
  <c r="R60" i="4" s="1"/>
  <c r="R62" i="4" s="1"/>
  <c r="R64" i="4" s="1"/>
  <c r="W79" i="2"/>
  <c r="X78" i="2"/>
  <c r="X99" i="2"/>
  <c r="X102" i="2"/>
  <c r="X101" i="2"/>
  <c r="X108" i="2"/>
  <c r="X77" i="2"/>
  <c r="X92" i="2"/>
  <c r="X97" i="2"/>
  <c r="X109" i="2"/>
  <c r="X114" i="2"/>
  <c r="X88" i="2"/>
  <c r="X85" i="2"/>
  <c r="X93" i="2"/>
  <c r="X94" i="2"/>
  <c r="X89" i="2"/>
  <c r="X86" i="2"/>
  <c r="X105" i="2"/>
  <c r="X95" i="2"/>
  <c r="W116" i="2"/>
  <c r="X96" i="2"/>
  <c r="X111" i="2"/>
  <c r="X100" i="2"/>
  <c r="X107" i="2"/>
  <c r="X87" i="2"/>
  <c r="X91" i="2"/>
  <c r="X84" i="2"/>
  <c r="X104" i="2"/>
  <c r="O66" i="4"/>
  <c r="O63" i="4"/>
  <c r="V133" i="2"/>
  <c r="U99" i="4" s="1"/>
  <c r="T132" i="2"/>
  <c r="T134" i="2" s="1"/>
  <c r="P63" i="4"/>
  <c r="P66" i="4"/>
  <c r="T49" i="4"/>
  <c r="V33" i="4" l="1"/>
  <c r="X79" i="2"/>
  <c r="V43" i="4"/>
  <c r="V42" i="4" s="1"/>
  <c r="X116" i="2"/>
  <c r="W133" i="2"/>
  <c r="V99" i="4" s="1"/>
  <c r="X133" i="2"/>
  <c r="W99" i="4" s="1"/>
  <c r="U132" i="2"/>
  <c r="U134" i="2" s="1"/>
  <c r="T135" i="2"/>
  <c r="S60" i="4" s="1"/>
  <c r="S62" i="4" s="1"/>
  <c r="S64" i="4" s="1"/>
  <c r="R63" i="4"/>
  <c r="R66" i="4"/>
  <c r="Q63" i="4"/>
  <c r="Q66" i="4"/>
  <c r="W43" i="4" l="1"/>
  <c r="W42" i="4" s="1"/>
  <c r="W49" i="4" s="1"/>
  <c r="W33" i="4"/>
  <c r="V132" i="2"/>
  <c r="V134" i="2" s="1"/>
  <c r="U135" i="2"/>
  <c r="T60" i="4" s="1"/>
  <c r="T62" i="4" s="1"/>
  <c r="T64" i="4" s="1"/>
  <c r="S63" i="4"/>
  <c r="S66" i="4"/>
  <c r="V49" i="4"/>
  <c r="W132" i="2" l="1"/>
  <c r="W134" i="2" s="1"/>
  <c r="V135" i="2"/>
  <c r="U60" i="4" s="1"/>
  <c r="U62" i="4" s="1"/>
  <c r="U64" i="4" s="1"/>
  <c r="T63" i="4"/>
  <c r="T66" i="4"/>
  <c r="X132" i="2" l="1"/>
  <c r="W135" i="2"/>
  <c r="V60" i="4" s="1"/>
  <c r="V62" i="4" s="1"/>
  <c r="V64" i="4" s="1"/>
  <c r="U63" i="4"/>
  <c r="U66" i="4"/>
  <c r="X134" i="2" l="1"/>
  <c r="V63" i="4"/>
  <c r="V66" i="4"/>
  <c r="X135" i="2" l="1"/>
  <c r="W60" i="4" s="1"/>
  <c r="W62" i="4" s="1"/>
  <c r="T14" i="4"/>
  <c r="T97" i="4" s="1"/>
  <c r="T100" i="4" s="1"/>
  <c r="S14" i="4"/>
  <c r="S97" i="4" s="1"/>
  <c r="S100" i="4" s="1"/>
  <c r="N14" i="4"/>
  <c r="N97" i="4" s="1"/>
  <c r="N100" i="4" s="1"/>
  <c r="W14" i="4"/>
  <c r="W97" i="4" s="1"/>
  <c r="W100" i="4" s="1"/>
  <c r="V14" i="4"/>
  <c r="V97" i="4" s="1"/>
  <c r="V100" i="4" s="1"/>
  <c r="R14" i="4"/>
  <c r="R97" i="4" s="1"/>
  <c r="R100" i="4" s="1"/>
  <c r="U14" i="4"/>
  <c r="U97" i="4" s="1"/>
  <c r="U100" i="4" s="1"/>
  <c r="Q14" i="4"/>
  <c r="Q97" i="4" s="1"/>
  <c r="Q100" i="4" s="1"/>
  <c r="O14" i="4"/>
  <c r="O97" i="4" s="1"/>
  <c r="O100" i="4" s="1"/>
  <c r="P14" i="4"/>
  <c r="P97" i="4" s="1"/>
  <c r="P100" i="4" s="1"/>
  <c r="R103" i="4" l="1"/>
  <c r="R104" i="4"/>
  <c r="S103" i="4"/>
  <c r="S104" i="4"/>
  <c r="U103" i="4"/>
  <c r="U104" i="4"/>
  <c r="V104" i="4"/>
  <c r="V103" i="4"/>
  <c r="W104" i="4"/>
  <c r="W103" i="4"/>
  <c r="N104" i="4"/>
  <c r="N103" i="4"/>
  <c r="P104" i="4"/>
  <c r="P103" i="4"/>
  <c r="O104" i="4"/>
  <c r="O103" i="4"/>
  <c r="T104" i="4"/>
  <c r="T103" i="4"/>
  <c r="Q103" i="4"/>
  <c r="Q104" i="4"/>
  <c r="N106" i="4"/>
  <c r="N112" i="4" s="1"/>
  <c r="S11" i="5"/>
  <c r="R106" i="4"/>
  <c r="R112" i="4" s="1"/>
  <c r="W11" i="5"/>
  <c r="V106" i="4"/>
  <c r="V112" i="4" s="1"/>
  <c r="X11" i="5"/>
  <c r="W106" i="4"/>
  <c r="W112" i="4" s="1"/>
  <c r="Q11" i="5"/>
  <c r="P106" i="4"/>
  <c r="P112" i="4" s="1"/>
  <c r="T11" i="5"/>
  <c r="S106" i="4"/>
  <c r="S112" i="4" s="1"/>
  <c r="P11" i="5"/>
  <c r="O106" i="4"/>
  <c r="O112" i="4" s="1"/>
  <c r="U11" i="5"/>
  <c r="T106" i="4"/>
  <c r="T112" i="4" s="1"/>
  <c r="V11" i="5"/>
  <c r="U106" i="4"/>
  <c r="U112" i="4" s="1"/>
  <c r="R11" i="5"/>
  <c r="Q106" i="4"/>
  <c r="Q112" i="4" s="1"/>
  <c r="O11" i="5"/>
  <c r="W64" i="4"/>
  <c r="W63" i="4"/>
  <c r="W66" i="4"/>
  <c r="O10" i="4"/>
  <c r="N10" i="4"/>
  <c r="P108" i="4" l="1"/>
  <c r="R108" i="4"/>
  <c r="Q108" i="4"/>
  <c r="S108" i="4"/>
  <c r="N108" i="4"/>
  <c r="T108" i="4"/>
  <c r="O108" i="4"/>
  <c r="W108" i="4"/>
  <c r="U108" i="4"/>
  <c r="V108" i="4"/>
  <c r="P34" i="4"/>
  <c r="V34" i="4"/>
  <c r="O34" i="4"/>
  <c r="N34" i="4"/>
  <c r="U34" i="4"/>
  <c r="T34" i="4"/>
  <c r="R34" i="4"/>
  <c r="Q34" i="4"/>
  <c r="W34" i="4"/>
  <c r="S34" i="4"/>
  <c r="P10" i="4"/>
  <c r="Q10" i="4" l="1"/>
  <c r="R10" i="4" l="1"/>
  <c r="S10" i="4" l="1"/>
  <c r="T10" i="4" l="1"/>
  <c r="U10" i="4" l="1"/>
  <c r="V10" i="4" l="1"/>
  <c r="W10" i="4" l="1"/>
  <c r="U113" i="4" l="1"/>
  <c r="M113" i="4" l="1"/>
  <c r="Q113" i="4"/>
  <c r="T113" i="4"/>
  <c r="W113" i="4"/>
  <c r="O113" i="4"/>
  <c r="V113" i="4"/>
  <c r="L113" i="4"/>
  <c r="K113" i="4" l="1"/>
  <c r="R113" i="4"/>
  <c r="P113" i="4"/>
  <c r="N113" i="4"/>
  <c r="S113" i="4"/>
  <c r="M51" i="4" l="1"/>
  <c r="V65" i="4"/>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M73" i="4" s="1"/>
  <c r="S72" i="4"/>
  <c r="S88" i="4" s="1"/>
  <c r="S92" i="4" s="1"/>
  <c r="S73" i="4"/>
  <c r="W73" i="4"/>
  <c r="W72" i="4"/>
  <c r="W88" i="4" s="1"/>
  <c r="W92" i="4" s="1"/>
  <c r="U72" i="4"/>
  <c r="U88" i="4" s="1"/>
  <c r="U92" i="4" s="1"/>
  <c r="U73" i="4"/>
  <c r="L72" i="4"/>
  <c r="L88" i="4" s="1"/>
  <c r="L92" i="4" s="1"/>
  <c r="L73" i="4"/>
  <c r="T67" i="4"/>
  <c r="T68" i="4"/>
  <c r="P72" i="4"/>
  <c r="P88" i="4" s="1"/>
  <c r="P92" i="4" s="1"/>
  <c r="P73" i="4"/>
  <c r="V72" i="4"/>
  <c r="V88" i="4" s="1"/>
  <c r="V92" i="4" s="1"/>
  <c r="V73" i="4"/>
  <c r="N67" i="4"/>
  <c r="N68" i="4"/>
  <c r="O73" i="4"/>
  <c r="O72" i="4"/>
  <c r="O88" i="4" s="1"/>
  <c r="O92" i="4" s="1"/>
  <c r="M72" i="4"/>
  <c r="M88" i="4" s="1"/>
  <c r="M92" i="4" s="1"/>
  <c r="K68" i="4"/>
  <c r="K67" i="4"/>
  <c r="Q73" i="4"/>
  <c r="Q72" i="4"/>
  <c r="Q88" i="4" s="1"/>
  <c r="Q92" i="4" s="1"/>
  <c r="R72" i="4"/>
  <c r="R88" i="4" s="1"/>
  <c r="R92" i="4" s="1"/>
  <c r="R73" i="4"/>
  <c r="V110" i="4" l="1"/>
  <c r="V115" i="4" s="1"/>
  <c r="L110" i="4"/>
  <c r="L115" i="4" s="1"/>
  <c r="R110" i="4"/>
  <c r="R115" i="4" s="1"/>
  <c r="Q110" i="4"/>
  <c r="Q115" i="4" s="1"/>
  <c r="O110" i="4"/>
  <c r="O115" i="4" s="1"/>
  <c r="S110" i="4"/>
  <c r="S115" i="4" s="1"/>
  <c r="M110" i="4"/>
  <c r="M115" i="4" s="1"/>
  <c r="U110" i="4"/>
  <c r="U115" i="4" s="1"/>
  <c r="K73" i="4"/>
  <c r="K72" i="4"/>
  <c r="K88" i="4" s="1"/>
  <c r="K92" i="4" s="1"/>
  <c r="N73" i="4"/>
  <c r="N72" i="4"/>
  <c r="N88" i="4" s="1"/>
  <c r="N92" i="4" s="1"/>
  <c r="T73" i="4"/>
  <c r="T72" i="4"/>
  <c r="T88" i="4" s="1"/>
  <c r="T92" i="4" s="1"/>
  <c r="W110" i="4" l="1"/>
  <c r="W115" i="4" s="1"/>
  <c r="P110" i="4"/>
  <c r="P115" i="4" s="1"/>
  <c r="T110" i="4"/>
  <c r="T115" i="4" s="1"/>
  <c r="N110" i="4" l="1"/>
  <c r="N115" i="4" s="1"/>
  <c r="K110" i="4"/>
  <c r="K115" i="4" s="1"/>
  <c r="K116" i="4" s="1"/>
  <c r="L16" i="5" l="1"/>
  <c r="L116" i="4"/>
  <c r="M16" i="5" s="1"/>
  <c r="M116" i="4" l="1"/>
  <c r="N16" i="5" s="1"/>
  <c r="N116" i="4" l="1"/>
  <c r="O16" i="5" s="1"/>
  <c r="O116" i="4" l="1"/>
  <c r="P16" i="5" s="1"/>
  <c r="P116" i="4" l="1"/>
  <c r="Q16" i="5" s="1"/>
  <c r="Q116" i="4" l="1"/>
  <c r="R16" i="5" s="1"/>
  <c r="R116" i="4" l="1"/>
  <c r="S16" i="5" s="1"/>
  <c r="S116" i="4" l="1"/>
  <c r="T16" i="5" s="1"/>
  <c r="T116" i="4" l="1"/>
  <c r="U16" i="5" s="1"/>
  <c r="U116" i="4" l="1"/>
  <c r="V16" i="5" s="1"/>
  <c r="V116" i="4" l="1"/>
  <c r="W16" i="5" s="1"/>
  <c r="W116" i="4" l="1"/>
  <c r="X16" i="5" s="1"/>
</calcChain>
</file>

<file path=xl/sharedStrings.xml><?xml version="1.0" encoding="utf-8"?>
<sst xmlns="http://schemas.openxmlformats.org/spreadsheetml/2006/main" count="883" uniqueCount="466">
  <si>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</si>
  <si>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</si>
  <si>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</si>
  <si>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</si>
  <si>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</si>
  <si>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</si>
  <si>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</si>
  <si>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</si>
  <si>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</si>
  <si>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</si>
  <si>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</si>
  <si>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</si>
  <si>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</si>
  <si>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</si>
  <si>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</si>
  <si>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Alte cheltuieli</t>
  </si>
  <si>
    <t>TOTAL GENERAL</t>
  </si>
  <si>
    <t>1.3</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</si>
  <si>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</si>
  <si>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</si>
  <si>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</si>
  <si>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</si>
  <si>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</si>
  <si>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</si>
  <si>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</si>
  <si>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</si>
  <si>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</si>
  <si>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</si>
  <si>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</si>
  <si>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</si>
  <si>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</si>
  <si>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</si>
  <si>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</si>
  <si>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</si>
  <si>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</si>
  <si>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</si>
  <si>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</si>
  <si>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</si>
  <si>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</si>
  <si>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</si>
  <si>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</si>
  <si>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</si>
  <si>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</si>
  <si>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</si>
  <si>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</si>
  <si>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</si>
  <si>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</si>
  <si>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</si>
  <si>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</si>
  <si>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</si>
  <si>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</si>
  <si>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</si>
  <si>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</si>
  <si>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</si>
  <si>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</si>
  <si>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</si>
  <si>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</si>
  <si>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</si>
  <si>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</si>
  <si>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</si>
  <si>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</si>
  <si>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</si>
  <si>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</si>
  <si>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</si>
  <si>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</si>
  <si>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</si>
  <si>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</si>
  <si>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</si>
  <si>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</si>
  <si>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</si>
  <si>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</si>
  <si>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</si>
  <si>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</si>
  <si>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</si>
  <si>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</si>
  <si>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</si>
  <si>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</si>
  <si>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</si>
  <si>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</si>
  <si>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</si>
  <si>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</si>
  <si>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</si>
  <si>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</si>
  <si>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</si>
  <si>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</si>
  <si>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</si>
  <si>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</si>
  <si>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</si>
  <si>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</si>
  <si>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</si>
  <si>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</si>
  <si>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</si>
  <si>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</si>
  <si>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</si>
  <si>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</si>
  <si>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</si>
  <si>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</si>
  <si>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</si>
  <si>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</si>
  <si>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</si>
  <si>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</si>
  <si>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</si>
  <si>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</si>
  <si>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</si>
  <si>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</si>
  <si>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</si>
  <si>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</si>
  <si>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</si>
  <si>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</si>
  <si>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</si>
  <si>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</si>
  <si>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</si>
  <si>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</si>
  <si>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</si>
  <si>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</si>
  <si>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</si>
  <si>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</si>
  <si>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Celula E29</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</si>
  <si>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</si>
  <si>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</si>
  <si>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</si>
  <si>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</si>
  <si>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</si>
  <si>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</si>
  <si>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</si>
  <si>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</si>
  <si>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</si>
  <si>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</si>
  <si>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</si>
  <si>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</si>
  <si>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</si>
  <si>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</si>
  <si>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</si>
  <si>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</si>
  <si>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</si>
  <si>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</si>
  <si>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</si>
  <si>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</si>
  <si>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</si>
  <si>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</si>
  <si>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</si>
  <si>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</si>
  <si>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</si>
  <si>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</si>
  <si>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</si>
  <si>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</si>
  <si>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</si>
  <si>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</si>
  <si>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</si>
  <si>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</si>
  <si>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</si>
  <si>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</si>
  <si>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</si>
  <si>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</si>
  <si>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</si>
  <si>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</si>
  <si>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</si>
  <si>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</si>
  <si>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</si>
  <si>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</si>
  <si>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</si>
  <si>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</si>
  <si>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</si>
  <si>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</si>
  <si>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</si>
  <si>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</si>
  <si>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</si>
  <si>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</si>
  <si>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</si>
  <si>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</si>
  <si>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</si>
  <si>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</si>
  <si>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</si>
  <si>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</si>
  <si>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</si>
  <si>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</si>
  <si>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</si>
  <si>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</si>
  <si>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</si>
  <si>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</si>
  <si>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</si>
  <si>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</si>
  <si>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</si>
  <si>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</si>
  <si>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</si>
  <si>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</si>
  <si>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</si>
  <si>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</si>
  <si>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</si>
  <si>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</si>
  <si>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</si>
  <si>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</si>
  <si>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</si>
  <si>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</si>
  <si>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</si>
  <si>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</si>
  <si>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</si>
  <si>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</si>
  <si>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</si>
  <si>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</si>
  <si>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</si>
  <si>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</si>
  <si>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</si>
  <si>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</si>
  <si>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</si>
  <si>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</si>
  <si>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</si>
  <si>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</si>
  <si>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</si>
  <si>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</si>
  <si>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</si>
  <si>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</si>
  <si>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</si>
  <si>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</si>
  <si>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</si>
  <si>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</si>
  <si>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</si>
  <si>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</si>
  <si>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</si>
  <si>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</si>
  <si>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</si>
  <si>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</si>
  <si>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</si>
  <si>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</si>
  <si>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</si>
  <si>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</si>
  <si>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</si>
  <si>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</si>
  <si>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</si>
  <si>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2</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</si>
  <si>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</si>
  <si>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</si>
  <si>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</si>
  <si>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</si>
  <si>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</si>
  <si>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</si>
  <si>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</si>
  <si>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</si>
  <si>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</si>
  <si>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</si>
  <si>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</si>
  <si>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</si>
  <si>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</si>
  <si>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</si>
  <si>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Randurile 39…42</t>
  </si>
  <si>
    <t>Celulele I70…I115</t>
  </si>
  <si>
    <t>Celula E30</t>
  </si>
  <si>
    <t>Celula E24</t>
  </si>
  <si>
    <t>Se va completa celula E29 cu data estimata pentru semnarea contractului de finantare. Data introdusa in celula trebuie sa fie in formatul dd.mm.yyyy. In functie de data prevazuta in celula E29 sunt calculati anii calendaristici de la randul 10.</t>
  </si>
  <si>
    <t>Se va completa celula E30 cu numarul de luni estimat pentru realizarea activitatilor dupa data semnarii contractului de finantare. In functie de durata prevazuta in celula E30 sunt stabilite perioadele de implementare si operare de la randul 13.</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</si>
  <si>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</si>
  <si>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</si>
  <si>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</si>
  <si>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</si>
  <si>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</si>
  <si>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</si>
  <si>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</si>
  <si>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</si>
  <si>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</si>
  <si>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</si>
  <si>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</si>
  <si>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</si>
  <si>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</si>
  <si>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</si>
  <si>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</si>
  <si>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</si>
  <si>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</si>
  <si>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</si>
  <si>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</si>
  <si>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</si>
  <si>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</si>
  <si>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</si>
  <si>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</si>
  <si>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</si>
  <si>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</si>
  <si>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</si>
  <si>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</si>
  <si>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</si>
  <si>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</si>
  <si>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</si>
  <si>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</si>
  <si>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</si>
  <si>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</si>
  <si>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</si>
  <si>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</si>
  <si>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</si>
  <si>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</si>
  <si>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</si>
  <si>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</si>
  <si>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</si>
  <si>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</si>
  <si>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</si>
  <si>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</si>
  <si>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</si>
  <si>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</si>
  <si>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</si>
  <si>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</si>
  <si>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</si>
  <si>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</si>
  <si>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</si>
  <si>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</si>
  <si>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</si>
  <si>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</si>
  <si>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</si>
  <si>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</si>
  <si>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</si>
  <si>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</si>
  <si>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</si>
  <si>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</si>
  <si>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</si>
  <si>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</si>
  <si>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</si>
  <si>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</si>
  <si>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</si>
  <si>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</si>
  <si>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</si>
  <si>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</si>
  <si>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</si>
  <si>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</si>
  <si>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</si>
  <si>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</si>
  <si>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</si>
  <si>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</si>
  <si>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</si>
  <si>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</si>
  <si>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</si>
  <si>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</si>
  <si>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</si>
  <si>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</si>
  <si>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</si>
  <si>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</si>
  <si>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</si>
  <si>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</si>
  <si>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</si>
  <si>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</si>
  <si>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</si>
  <si>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</si>
  <si>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</si>
  <si>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</si>
  <si>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</si>
  <si>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</si>
  <si>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</si>
  <si>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</si>
  <si>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</si>
  <si>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</si>
  <si>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</si>
  <si>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</si>
  <si>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</si>
  <si>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</si>
  <si>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</si>
  <si>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</si>
  <si>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</si>
  <si>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</si>
  <si>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</si>
  <si>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</si>
  <si>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</si>
  <si>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</si>
  <si>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</si>
  <si>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</si>
  <si>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</si>
  <si>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</si>
  <si>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</si>
  <si>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</si>
  <si>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</si>
  <si>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</si>
  <si>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</si>
  <si>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</si>
  <si>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</si>
  <si>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</si>
  <si>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</si>
  <si>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</si>
  <si>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</si>
  <si>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</si>
  <si>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</si>
  <si>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</si>
  <si>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</si>
  <si>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</si>
  <si>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</si>
  <si>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</si>
  <si>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</si>
  <si>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</si>
  <si>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</si>
  <si>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</si>
  <si>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</si>
  <si>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</si>
  <si>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</si>
  <si>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</si>
  <si>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</si>
  <si>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</si>
  <si>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</si>
  <si>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</si>
  <si>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</si>
  <si>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</si>
  <si>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</si>
  <si>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</si>
  <si>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</si>
  <si>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</si>
  <si>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</si>
  <si>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</si>
  <si>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</si>
  <si>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</si>
  <si>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</si>
  <si>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</si>
  <si>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</si>
  <si>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</si>
  <si>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</si>
  <si>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</si>
  <si>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</si>
  <si>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</si>
  <si>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</si>
  <si>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</si>
  <si>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</si>
  <si>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</si>
  <si>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</si>
  <si>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</si>
  <si>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</si>
  <si>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</si>
  <si>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</si>
  <si>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reteaua LAN</t>
  </si>
  <si>
    <t xml:space="preserve">Cheltuieli cu hardware TIC si a altor dispozitive si echipamente aferente inclusiv cheltuieli de instalare, configurare, punere în funcțiune, justificate din punctul de vedere al implementării proiectului
</t>
  </si>
  <si>
    <t>Cheltuieli cu instruirea personalului care va utiliza echipamentele TIC</t>
  </si>
  <si>
    <t>Cheltuieli cu active necorporale</t>
  </si>
  <si>
    <t>3.1</t>
  </si>
  <si>
    <t>3.5</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</si>
  <si>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</si>
  <si>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cu achiziții de sisteme de inteligență artificială, machine learning, realitate augmentata, realitate virtuala</t>
  </si>
  <si>
    <t>Cheltuieli aferente achiziționării soluțiilor din domeniul tehnologiei informației pentru comerțul electronic</t>
  </si>
  <si>
    <t>Cheltuieli cu aplicatii informatice specifice pentru persoanele cu dizabilitati</t>
  </si>
  <si>
    <t>CHELTUIELI DIRECTE ELIGIBILE</t>
  </si>
  <si>
    <t>Cheltuieli cu serviciile de trecere a arhivelor din analog/dosare/hartie in digital indexabil</t>
  </si>
  <si>
    <t>TOTAL CHELTUIELI ELIGIBILE DIRECTE</t>
  </si>
  <si>
    <t>CHELTUIELI INDIRECTE ELIGIBILE</t>
  </si>
  <si>
    <t>Cheltuieli indirecte</t>
  </si>
  <si>
    <t>TOTAL CHELTUIELI ELIGIBILE INDIRECTE</t>
  </si>
  <si>
    <t>Ajutorul de minimis</t>
  </si>
  <si>
    <t>PRODUCTIVITATEA MUNCII</t>
  </si>
  <si>
    <t>lei/angajat</t>
  </si>
  <si>
    <t>Numar personal</t>
  </si>
  <si>
    <t>nr/an</t>
  </si>
  <si>
    <t>RATA COSTULUI CU UTILITATILE</t>
  </si>
  <si>
    <t>lei/CA</t>
  </si>
  <si>
    <t>Reducerea costului cu utilitatile</t>
  </si>
  <si>
    <t>Scopul Machetei financiare este de a sprijini solicitantii in prezentarea proiectiilor financiare din Planul de afaceri intr-un format unitar si simplificat si de a calcula indicatorii financiari care se puncteaza in Grila de evaluare tehnico-financiara.</t>
  </si>
  <si>
    <t>Macheta financiara include 6 foi de calcul, plus prezenta foaie de calcul cu instructiuni:</t>
  </si>
  <si>
    <t>Valoarea totala a cheltuielilor de investitie, valoarea cheltuielilor eligibile si neeligibile, valoarea ajutorului de minimis, contributia proprie vor fi corelate cu valorile prevazute in Cererea de finantare.</t>
  </si>
  <si>
    <t>Randurile 84…116</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</si>
  <si>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</si>
  <si>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</si>
  <si>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</si>
  <si>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</si>
  <si>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</si>
  <si>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</si>
  <si>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</si>
  <si>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</si>
  <si>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cu servicii de consultanta/analiza pentru identificarea solutiilor tehnice de care au nevoie IMM-urile</t>
  </si>
  <si>
    <t>Cheltuieli aferente realizarii unui website a companiei</t>
  </si>
  <si>
    <t xml:space="preserve">TOTAL CAPITOL </t>
  </si>
  <si>
    <t xml:space="preserve"> TOTAL CAPITOL </t>
  </si>
  <si>
    <t> TOTAL CAPITOL</t>
  </si>
  <si>
    <t>TOTAL CAPITOL</t>
  </si>
  <si>
    <t>- Foaia de calcul "3-Intreprinderi in dificultate" care identifică pe baza datelor introduse în foaia de calcul "2-Bilant_Solicitant", dacă Solicitantul este întreprindere în dificultate</t>
  </si>
  <si>
    <t>Servicii</t>
  </si>
  <si>
    <t>CAP 1</t>
  </si>
  <si>
    <t>CAP 2</t>
  </si>
  <si>
    <t>CAP 3</t>
  </si>
  <si>
    <t>CAP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</si>
</sst>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20">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4" fontId="2"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0" fontId="3" fillId="6" borderId="0" xfId="0" applyFont="1" applyFill="1"/>
    <xf numFmtId="0" fontId="0" fillId="6" borderId="0" xfId="0" applyFill="1"/>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0" borderId="21"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7" xfId="0" applyFont="1" applyFill="1" applyBorder="1" applyAlignment="1">
      <alignment vertical="top"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49" fontId="11" fillId="3" borderId="32"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6" xfId="0" applyFont="1" applyFill="1" applyBorder="1" applyAlignment="1">
      <alignment vertical="top" wrapText="1"/>
    </xf>
    <xf numFmtId="0" fontId="2" fillId="2" borderId="44" xfId="0" applyFont="1" applyFill="1" applyBorder="1" applyAlignment="1">
      <alignment horizontal="left" vertical="top" wrapText="1"/>
    </xf>
    <xf numFmtId="0" fontId="10" fillId="2" borderId="46" xfId="0" applyFont="1" applyFill="1" applyBorder="1" applyAlignment="1">
      <alignment vertical="top" wrapText="1"/>
    </xf>
    <xf numFmtId="4" fontId="2" fillId="2" borderId="44" xfId="0" applyNumberFormat="1" applyFont="1" applyFill="1" applyBorder="1" applyAlignment="1">
      <alignment horizontal="right" vertical="center" wrapText="1"/>
    </xf>
    <xf numFmtId="0" fontId="2" fillId="2" borderId="44" xfId="0" applyFont="1" applyFill="1" applyBorder="1" applyAlignment="1">
      <alignment horizontal="center" vertical="top" wrapText="1"/>
    </xf>
    <xf numFmtId="4" fontId="2" fillId="2" borderId="44" xfId="0" applyNumberFormat="1" applyFont="1" applyFill="1" applyBorder="1" applyAlignment="1">
      <alignment horizontal="center" vertical="center" wrapText="1"/>
    </xf>
    <xf numFmtId="0" fontId="3" fillId="2" borderId="46" xfId="0" applyFont="1" applyFill="1" applyBorder="1" applyAlignment="1">
      <alignment vertical="top" wrapText="1"/>
    </xf>
    <xf numFmtId="0" fontId="3" fillId="2" borderId="50" xfId="0" applyFont="1" applyFill="1" applyBorder="1" applyAlignment="1">
      <alignment vertical="top" wrapText="1"/>
    </xf>
    <xf numFmtId="0" fontId="2" fillId="9" borderId="24" xfId="0" applyFont="1" applyFill="1" applyBorder="1" applyAlignment="1">
      <alignment vertical="top" wrapText="1"/>
    </xf>
    <xf numFmtId="3" fontId="10" fillId="2" borderId="44" xfId="0" applyNumberFormat="1" applyFont="1" applyFill="1" applyBorder="1" applyAlignment="1">
      <alignment horizontal="right" vertical="center" wrapText="1"/>
    </xf>
    <xf numFmtId="3" fontId="2" fillId="2" borderId="44"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17" xfId="2" applyNumberFormat="1" applyFont="1" applyFill="1" applyBorder="1" applyAlignment="1">
      <alignment horizontal="right" vertical="center"/>
    </xf>
    <xf numFmtId="49" fontId="5" fillId="2" borderId="32"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1"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1"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1" xfId="0" applyNumberFormat="1" applyFont="1" applyFill="1" applyBorder="1" applyAlignment="1" applyProtection="1">
      <alignment horizontal="center" vertical="center"/>
      <protection locked="0"/>
    </xf>
    <xf numFmtId="0" fontId="11" fillId="3" borderId="31" xfId="0" applyFont="1" applyFill="1" applyBorder="1" applyAlignment="1" applyProtection="1">
      <alignment vertical="center" wrapText="1"/>
      <protection locked="0"/>
    </xf>
    <xf numFmtId="0" fontId="3" fillId="2" borderId="31" xfId="0" applyFont="1" applyFill="1" applyBorder="1" applyAlignment="1" applyProtection="1">
      <alignment horizontal="center" vertical="center"/>
      <protection locked="0"/>
    </xf>
    <xf numFmtId="3" fontId="3" fillId="3" borderId="31"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1"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3" xfId="0" applyNumberFormat="1"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3" fontId="3" fillId="3" borderId="32" xfId="0" applyNumberFormat="1" applyFont="1" applyFill="1" applyBorder="1" applyAlignment="1" applyProtection="1">
      <alignment horizontal="center" vertical="center"/>
      <protection locked="0"/>
    </xf>
    <xf numFmtId="0" fontId="3" fillId="3" borderId="32"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8" xfId="0" applyNumberFormat="1" applyFont="1" applyFill="1" applyBorder="1" applyAlignment="1" applyProtection="1">
      <alignment vertical="center"/>
      <protection locked="0"/>
    </xf>
    <xf numFmtId="3" fontId="5" fillId="3" borderId="31" xfId="0" applyNumberFormat="1" applyFont="1" applyFill="1" applyBorder="1" applyAlignment="1" applyProtection="1">
      <alignment horizontal="center" vertical="center"/>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2"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4"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1" fontId="16" fillId="5" borderId="2"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1" xfId="0" applyNumberFormat="1" applyFont="1" applyFill="1" applyBorder="1" applyAlignment="1">
      <alignment vertical="center"/>
    </xf>
    <xf numFmtId="3" fontId="5" fillId="2" borderId="32" xfId="0" applyNumberFormat="1" applyFont="1" applyFill="1" applyBorder="1" applyAlignment="1">
      <alignment horizontal="center" vertical="center"/>
    </xf>
    <xf numFmtId="3" fontId="3" fillId="2" borderId="32" xfId="0" applyNumberFormat="1" applyFont="1" applyFill="1" applyBorder="1" applyAlignment="1">
      <alignment vertical="center"/>
    </xf>
    <xf numFmtId="3" fontId="5" fillId="2" borderId="31" xfId="0" applyNumberFormat="1" applyFont="1" applyFill="1" applyBorder="1" applyAlignment="1">
      <alignment vertical="center"/>
    </xf>
    <xf numFmtId="3" fontId="3" fillId="2" borderId="31"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0"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2" borderId="10" xfId="0" applyFont="1" applyFill="1" applyBorder="1" applyAlignment="1" applyProtection="1">
      <alignment horizontal="center" vertical="center"/>
      <protection locked="0"/>
    </xf>
    <xf numFmtId="0" fontId="3" fillId="0" borderId="22"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14" fillId="2" borderId="31"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19" fillId="2" borderId="18" xfId="0" applyNumberFormat="1" applyFont="1" applyFill="1" applyBorder="1" applyAlignment="1">
      <alignment horizontal="center" vertical="center"/>
    </xf>
    <xf numFmtId="0" fontId="5" fillId="2" borderId="23" xfId="0" applyFont="1" applyFill="1" applyBorder="1" applyAlignment="1">
      <alignment horizontal="center" vertical="center"/>
    </xf>
    <xf numFmtId="0" fontId="17" fillId="5" borderId="24" xfId="0" applyFont="1" applyFill="1" applyBorder="1" applyAlignment="1" applyProtection="1">
      <alignment vertical="center"/>
      <protection locked="0"/>
    </xf>
    <xf numFmtId="0" fontId="17" fillId="5" borderId="25" xfId="0" applyFont="1" applyFill="1" applyBorder="1" applyAlignment="1" applyProtection="1">
      <alignment horizontal="center" vertical="center"/>
      <protection locked="0"/>
    </xf>
    <xf numFmtId="0" fontId="17" fillId="5" borderId="25" xfId="0" applyFont="1" applyFill="1" applyBorder="1" applyAlignment="1" applyProtection="1">
      <alignment vertical="center"/>
      <protection locked="0"/>
    </xf>
    <xf numFmtId="0" fontId="17" fillId="5" borderId="26"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6" xfId="0" applyFont="1" applyFill="1" applyBorder="1" applyAlignment="1" applyProtection="1">
      <alignment vertical="center" wrapText="1"/>
      <protection locked="0"/>
    </xf>
    <xf numFmtId="0" fontId="10" fillId="2" borderId="26" xfId="0" applyFont="1" applyFill="1" applyBorder="1" applyAlignment="1" applyProtection="1">
      <alignment horizontal="left" vertical="center" wrapText="1" indent="1"/>
      <protection locked="0"/>
    </xf>
    <xf numFmtId="0" fontId="10" fillId="2" borderId="26"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1"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18" fillId="9" borderId="0" xfId="0" applyFont="1" applyFill="1"/>
    <xf numFmtId="0" fontId="17" fillId="5" borderId="26" xfId="0" applyFont="1" applyFill="1" applyBorder="1" applyAlignment="1">
      <alignment horizontal="center" vertical="center"/>
    </xf>
    <xf numFmtId="0" fontId="8" fillId="5" borderId="2" xfId="0" applyFont="1" applyFill="1" applyBorder="1"/>
    <xf numFmtId="3" fontId="5" fillId="2" borderId="31" xfId="0" applyNumberFormat="1" applyFont="1" applyFill="1" applyBorder="1"/>
    <xf numFmtId="3" fontId="3" fillId="2" borderId="31" xfId="0" applyNumberFormat="1" applyFont="1" applyFill="1" applyBorder="1"/>
    <xf numFmtId="49" fontId="4" fillId="2" borderId="57" xfId="2" applyNumberFormat="1" applyFont="1" applyFill="1" applyBorder="1" applyAlignment="1" applyProtection="1">
      <alignment horizontal="right" vertical="center"/>
      <protection locked="0"/>
    </xf>
    <xf numFmtId="4" fontId="4" fillId="10" borderId="2" xfId="2" applyNumberFormat="1" applyFont="1" applyFill="1" applyBorder="1" applyAlignment="1" applyProtection="1">
      <alignment horizontal="right" vertical="center"/>
      <protection locked="0"/>
    </xf>
    <xf numFmtId="4" fontId="4" fillId="10" borderId="2" xfId="2" applyNumberFormat="1" applyFont="1" applyFill="1" applyBorder="1" applyAlignment="1">
      <alignment horizontal="right" vertical="center"/>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5" fillId="2" borderId="60" xfId="0" applyFont="1" applyFill="1" applyBorder="1" applyAlignment="1" applyProtection="1">
      <alignment horizontal="center" vertical="center"/>
      <protection locked="0"/>
    </xf>
    <xf numFmtId="0" fontId="0" fillId="0" borderId="0" xfId="0" applyAlignment="1">
      <alignment horizontal="center"/>
    </xf>
    <xf numFmtId="9" fontId="0" fillId="0" borderId="0" xfId="1" applyFont="1"/>
    <xf numFmtId="9" fontId="0" fillId="0" borderId="0" xfId="0" applyNumberFormat="1"/>
    <xf numFmtId="4" fontId="5" fillId="2" borderId="57" xfId="0" applyNumberFormat="1" applyFont="1" applyFill="1" applyBorder="1" applyAlignment="1">
      <alignment vertical="center"/>
    </xf>
    <xf numFmtId="3" fontId="3" fillId="2" borderId="31" xfId="0" applyNumberFormat="1" applyFont="1" applyFill="1" applyBorder="1" applyAlignment="1" applyProtection="1">
      <alignment vertical="center"/>
      <protection locked="0"/>
    </xf>
    <xf numFmtId="0" fontId="11" fillId="2" borderId="31" xfId="0" applyFont="1" applyFill="1" applyBorder="1" applyAlignment="1" applyProtection="1">
      <alignment horizontal="right" vertical="center" wrapText="1"/>
      <protection locked="0"/>
    </xf>
    <xf numFmtId="0" fontId="11" fillId="2" borderId="31" xfId="0" applyFont="1" applyFill="1" applyBorder="1" applyAlignment="1" applyProtection="1">
      <alignment horizontal="center" vertical="center"/>
      <protection locked="0"/>
    </xf>
    <xf numFmtId="10" fontId="5" fillId="2" borderId="2" xfId="1" applyNumberFormat="1" applyFont="1" applyFill="1" applyBorder="1" applyAlignment="1">
      <alignment horizontal="center" vertical="center" wrapText="1"/>
    </xf>
    <xf numFmtId="0" fontId="6" fillId="2" borderId="0" xfId="0" applyFont="1" applyFill="1"/>
    <xf numFmtId="0" fontId="7" fillId="2" borderId="2" xfId="0" applyFont="1" applyFill="1" applyBorder="1" applyProtection="1">
      <protection locked="0"/>
    </xf>
    <xf numFmtId="4" fontId="11" fillId="3" borderId="31"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6" xfId="0" applyFont="1" applyFill="1" applyBorder="1" applyAlignment="1" applyProtection="1">
      <alignment vertical="center" wrapText="1"/>
      <protection locked="0"/>
    </xf>
    <xf numFmtId="3" fontId="10" fillId="2" borderId="66" xfId="0" applyNumberFormat="1" applyFont="1" applyFill="1" applyBorder="1" applyAlignment="1" applyProtection="1">
      <alignment vertical="center"/>
      <protection locked="0"/>
    </xf>
    <xf numFmtId="0" fontId="9" fillId="2" borderId="67" xfId="0" applyFont="1" applyFill="1" applyBorder="1" applyAlignment="1" applyProtection="1">
      <alignment vertical="center" wrapText="1"/>
      <protection locked="0"/>
    </xf>
    <xf numFmtId="3" fontId="10" fillId="2" borderId="67" xfId="0" applyNumberFormat="1" applyFont="1" applyFill="1" applyBorder="1" applyAlignment="1" applyProtection="1">
      <alignment vertical="center"/>
      <protection locked="0"/>
    </xf>
    <xf numFmtId="0" fontId="10" fillId="2" borderId="68" xfId="0" applyFont="1" applyFill="1" applyBorder="1" applyAlignment="1" applyProtection="1">
      <alignment vertical="center" wrapText="1"/>
      <protection locked="0"/>
    </xf>
    <xf numFmtId="3" fontId="10" fillId="3" borderId="68"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9" fillId="2" borderId="69" xfId="0" applyNumberFormat="1" applyFont="1" applyFill="1" applyBorder="1" applyAlignment="1">
      <alignment vertical="center"/>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3" fontId="9" fillId="2" borderId="59" xfId="0" applyNumberFormat="1" applyFont="1" applyFill="1" applyBorder="1" applyAlignment="1">
      <alignment vertical="center"/>
    </xf>
    <xf numFmtId="0" fontId="19" fillId="11" borderId="2" xfId="0" applyFont="1" applyFill="1" applyBorder="1" applyAlignment="1" applyProtection="1">
      <alignment vertical="center" wrapText="1"/>
      <protection locked="0"/>
    </xf>
    <xf numFmtId="3" fontId="5" fillId="11" borderId="2" xfId="0" applyNumberFormat="1" applyFont="1" applyFill="1" applyBorder="1" applyAlignment="1">
      <alignment vertical="center"/>
    </xf>
    <xf numFmtId="0" fontId="5" fillId="2" borderId="67"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9" fillId="2" borderId="68" xfId="0" applyNumberFormat="1" applyFont="1" applyFill="1" applyBorder="1" applyAlignment="1">
      <alignment vertical="center"/>
    </xf>
    <xf numFmtId="0" fontId="10" fillId="2" borderId="69"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3" fontId="5" fillId="2" borderId="68" xfId="0" applyNumberFormat="1" applyFont="1" applyFill="1" applyBorder="1" applyAlignment="1">
      <alignment vertical="center"/>
    </xf>
    <xf numFmtId="3" fontId="10" fillId="2" borderId="68" xfId="0" applyNumberFormat="1" applyFont="1" applyFill="1" applyBorder="1" applyAlignment="1">
      <alignment vertical="center"/>
    </xf>
    <xf numFmtId="0" fontId="10" fillId="2" borderId="67"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protection locked="0"/>
    </xf>
    <xf numFmtId="0" fontId="9" fillId="2" borderId="66" xfId="0" applyFont="1" applyFill="1" applyBorder="1" applyAlignment="1" applyProtection="1">
      <alignment vertical="center" wrapText="1"/>
      <protection locked="0"/>
    </xf>
    <xf numFmtId="3" fontId="9" fillId="2" borderId="66" xfId="0" applyNumberFormat="1" applyFont="1" applyFill="1" applyBorder="1" applyAlignment="1">
      <alignment vertical="center"/>
    </xf>
    <xf numFmtId="3" fontId="10" fillId="3" borderId="59"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3" fontId="3" fillId="0" borderId="31" xfId="0" applyNumberFormat="1" applyFont="1" applyBorder="1" applyAlignment="1" applyProtection="1">
      <alignment vertical="center"/>
      <protection locked="0"/>
    </xf>
    <xf numFmtId="0" fontId="10" fillId="2" borderId="51" xfId="0" applyFont="1" applyFill="1" applyBorder="1" applyAlignment="1" applyProtection="1">
      <alignment vertical="center" wrapText="1"/>
      <protection locked="0"/>
    </xf>
    <xf numFmtId="3" fontId="3" fillId="3" borderId="31" xfId="0" applyNumberFormat="1" applyFont="1" applyFill="1" applyBorder="1" applyAlignment="1">
      <alignment vertical="center"/>
    </xf>
    <xf numFmtId="0" fontId="10" fillId="2" borderId="25" xfId="0" applyFont="1" applyFill="1" applyBorder="1" applyAlignment="1" applyProtection="1">
      <alignment horizontal="right" vertical="center" wrapText="1"/>
      <protection locked="0"/>
    </xf>
    <xf numFmtId="3" fontId="3" fillId="0" borderId="31" xfId="0" applyNumberFormat="1" applyFont="1" applyBorder="1" applyAlignment="1">
      <alignment vertical="center"/>
    </xf>
    <xf numFmtId="3" fontId="3" fillId="0" borderId="31" xfId="0" applyNumberFormat="1" applyFont="1" applyBorder="1" applyAlignment="1" applyProtection="1">
      <alignment horizontal="center" vertical="center"/>
      <protection locked="0"/>
    </xf>
    <xf numFmtId="3" fontId="0" fillId="6" borderId="0" xfId="0" applyNumberFormat="1" applyFill="1" applyProtection="1">
      <protection locked="0"/>
    </xf>
    <xf numFmtId="165" fontId="7" fillId="2" borderId="31" xfId="0" applyNumberFormat="1" applyFont="1" applyFill="1" applyBorder="1" applyAlignment="1">
      <alignment horizontal="center" vertical="center"/>
    </xf>
    <xf numFmtId="166" fontId="5" fillId="2" borderId="0" xfId="0" applyNumberFormat="1" applyFont="1" applyFill="1" applyProtection="1">
      <protection locked="0"/>
    </xf>
    <xf numFmtId="0" fontId="8" fillId="5" borderId="37"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4" fontId="3" fillId="2" borderId="57" xfId="0" applyNumberFormat="1" applyFont="1" applyFill="1" applyBorder="1" applyAlignment="1">
      <alignment horizontal="center" vertical="center"/>
    </xf>
    <xf numFmtId="4" fontId="3" fillId="2" borderId="25" xfId="0" applyNumberFormat="1" applyFont="1" applyFill="1" applyBorder="1" applyAlignment="1">
      <alignment horizontal="center" vertical="center"/>
    </xf>
    <xf numFmtId="4" fontId="3" fillId="2" borderId="65" xfId="0" applyNumberFormat="1" applyFont="1" applyFill="1" applyBorder="1" applyAlignment="1">
      <alignment horizontal="center" vertical="center"/>
    </xf>
    <xf numFmtId="0" fontId="4" fillId="2" borderId="2" xfId="2"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4" fontId="8" fillId="5" borderId="1" xfId="2" applyNumberFormat="1" applyFont="1" applyFill="1" applyBorder="1" applyAlignment="1" applyProtection="1">
      <alignment horizontal="center" vertical="center" wrapText="1"/>
      <protection locked="0"/>
    </xf>
    <xf numFmtId="49" fontId="2" fillId="2" borderId="71" xfId="2" applyNumberFormat="1" applyFont="1" applyFill="1" applyBorder="1" applyAlignment="1" applyProtection="1">
      <alignment vertical="center"/>
      <protection locked="0"/>
    </xf>
    <xf numFmtId="4" fontId="7" fillId="2" borderId="2" xfId="2" applyNumberFormat="1" applyFont="1" applyFill="1" applyBorder="1" applyAlignment="1">
      <alignment horizontal="right" vertical="center"/>
    </xf>
    <xf numFmtId="4" fontId="6" fillId="2" borderId="17" xfId="2" applyNumberFormat="1" applyFont="1" applyFill="1" applyBorder="1" applyAlignment="1">
      <alignment horizontal="right" vertical="center"/>
    </xf>
    <xf numFmtId="4" fontId="7" fillId="2" borderId="2" xfId="2" applyNumberFormat="1" applyFont="1" applyFill="1" applyBorder="1" applyAlignment="1" applyProtection="1">
      <alignment vertical="center"/>
      <protection locked="0"/>
    </xf>
    <xf numFmtId="4" fontId="4" fillId="2" borderId="2" xfId="2" applyNumberFormat="1" applyFont="1" applyFill="1" applyBorder="1" applyAlignment="1" applyProtection="1">
      <alignment horizontal="right" vertical="center"/>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4" fontId="26" fillId="8" borderId="19" xfId="2" applyNumberFormat="1" applyFont="1" applyFill="1" applyBorder="1" applyAlignment="1">
      <alignment horizontal="right" vertical="center"/>
    </xf>
    <xf numFmtId="4" fontId="7" fillId="2" borderId="17" xfId="2" applyNumberFormat="1" applyFont="1" applyFill="1" applyBorder="1" applyAlignment="1" applyProtection="1">
      <alignment vertical="center"/>
      <protection locked="0"/>
    </xf>
    <xf numFmtId="4" fontId="26" fillId="8" borderId="61" xfId="2" applyNumberFormat="1" applyFont="1" applyFill="1" applyBorder="1" applyAlignment="1">
      <alignment horizontal="right" vertical="center"/>
    </xf>
    <xf numFmtId="4" fontId="5" fillId="3" borderId="23" xfId="2" applyNumberFormat="1" applyFont="1" applyFill="1" applyBorder="1" applyAlignment="1">
      <alignment horizontal="right" vertical="center"/>
    </xf>
    <xf numFmtId="4" fontId="2" fillId="2" borderId="16" xfId="2" applyNumberFormat="1" applyFont="1" applyFill="1" applyBorder="1" applyAlignment="1">
      <alignment horizontal="right" vertical="center"/>
    </xf>
    <xf numFmtId="4" fontId="7" fillId="2" borderId="72" xfId="2" applyNumberFormat="1" applyFont="1" applyFill="1" applyBorder="1" applyAlignment="1" applyProtection="1">
      <alignment vertical="center"/>
      <protection locked="0"/>
    </xf>
    <xf numFmtId="4" fontId="26" fillId="8" borderId="60" xfId="2" applyNumberFormat="1" applyFont="1" applyFill="1" applyBorder="1" applyAlignment="1">
      <alignment horizontal="right" vertical="center"/>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4" fontId="5" fillId="2" borderId="31" xfId="0" applyNumberFormat="1" applyFont="1" applyFill="1" applyBorder="1" applyAlignment="1">
      <alignment vertical="center"/>
    </xf>
    <xf numFmtId="0" fontId="5" fillId="2" borderId="0" xfId="0" applyFont="1" applyFill="1" applyAlignment="1" applyProtection="1">
      <alignment horizontal="center" vertical="center" wrapText="1"/>
      <protection locked="0"/>
    </xf>
    <xf numFmtId="4" fontId="5" fillId="2" borderId="0" xfId="0" applyNumberFormat="1" applyFont="1" applyFill="1" applyAlignment="1">
      <alignment vertical="center"/>
    </xf>
    <xf numFmtId="0" fontId="27" fillId="2" borderId="26"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1" xfId="0" applyFont="1" applyFill="1" applyBorder="1" applyAlignment="1" applyProtection="1">
      <alignment horizontal="center" vertical="center"/>
      <protection locked="0"/>
    </xf>
    <xf numFmtId="3" fontId="28" fillId="3" borderId="31" xfId="0" applyNumberFormat="1" applyFont="1" applyFill="1" applyBorder="1" applyAlignment="1" applyProtection="1">
      <alignment vertical="center"/>
      <protection locked="0"/>
    </xf>
    <xf numFmtId="10" fontId="5" fillId="2" borderId="0" xfId="0" applyNumberFormat="1" applyFont="1" applyFill="1" applyAlignment="1">
      <alignment vertical="center"/>
    </xf>
    <xf numFmtId="0" fontId="3" fillId="3" borderId="60" xfId="0" applyFont="1" applyFill="1" applyBorder="1"/>
    <xf numFmtId="0" fontId="2" fillId="9" borderId="24" xfId="0" applyFont="1" applyFill="1" applyBorder="1" applyAlignment="1">
      <alignment vertical="center" wrapText="1"/>
    </xf>
    <xf numFmtId="0" fontId="2" fillId="2" borderId="45" xfId="0" applyFont="1" applyFill="1" applyBorder="1" applyAlignment="1">
      <alignment vertical="center" wrapText="1"/>
    </xf>
    <xf numFmtId="0" fontId="2" fillId="2" borderId="39" xfId="0" applyFont="1" applyFill="1" applyBorder="1" applyAlignment="1">
      <alignment horizontal="left" vertical="top" wrapText="1"/>
    </xf>
    <xf numFmtId="0" fontId="2" fillId="2" borderId="51" xfId="0" applyFont="1" applyFill="1" applyBorder="1" applyAlignment="1">
      <alignment horizontal="left" vertical="top" wrapText="1"/>
    </xf>
    <xf numFmtId="0" fontId="3" fillId="2" borderId="56" xfId="0" applyFont="1" applyFill="1" applyBorder="1" applyAlignment="1">
      <alignment vertical="top"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5"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27"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4"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7" borderId="25" xfId="0" applyFont="1" applyFill="1" applyBorder="1" applyAlignment="1" applyProtection="1">
      <alignment horizontal="left" vertical="center" wrapText="1"/>
      <protection locked="0"/>
    </xf>
    <xf numFmtId="0" fontId="5" fillId="7" borderId="26" xfId="0" applyFont="1" applyFill="1" applyBorder="1" applyAlignment="1" applyProtection="1">
      <alignment horizontal="left" vertical="center" wrapText="1"/>
      <protection locked="0"/>
    </xf>
    <xf numFmtId="0" fontId="5" fillId="2" borderId="24" xfId="0"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17" fillId="5" borderId="25" xfId="0" applyFont="1" applyFill="1" applyBorder="1" applyAlignment="1" applyProtection="1">
      <alignment horizontal="center" vertical="center"/>
      <protection locked="0"/>
    </xf>
    <xf numFmtId="0" fontId="17" fillId="5" borderId="26" xfId="0" applyFont="1" applyFill="1" applyBorder="1" applyAlignment="1" applyProtection="1">
      <alignment horizontal="center" vertical="center"/>
      <protection locked="0"/>
    </xf>
    <xf numFmtId="0" fontId="5" fillId="3" borderId="34" xfId="0" applyFont="1" applyFill="1" applyBorder="1" applyAlignment="1" applyProtection="1">
      <alignment horizontal="center" vertical="center"/>
      <protection locked="0"/>
    </xf>
    <xf numFmtId="0" fontId="5" fillId="3" borderId="36" xfId="0" applyFont="1" applyFill="1" applyBorder="1" applyAlignment="1" applyProtection="1">
      <alignment horizontal="center" vertical="center"/>
      <protection locked="0"/>
    </xf>
    <xf numFmtId="0" fontId="5" fillId="3" borderId="35" xfId="0"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20" fillId="2" borderId="0" xfId="0" applyFont="1" applyFill="1" applyAlignment="1" applyProtection="1">
      <alignment horizontal="left" vertical="center" wrapText="1"/>
      <protection locked="0"/>
    </xf>
    <xf numFmtId="0" fontId="2" fillId="9" borderId="25" xfId="0" applyFont="1" applyFill="1" applyBorder="1" applyAlignment="1">
      <alignment horizontal="left" vertical="center" wrapText="1"/>
    </xf>
    <xf numFmtId="0" fontId="2" fillId="9" borderId="26"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5" xfId="0" applyFont="1" applyFill="1" applyBorder="1" applyAlignment="1">
      <alignment horizontal="left" vertical="top" wrapText="1"/>
    </xf>
    <xf numFmtId="0" fontId="2" fillId="9" borderId="26" xfId="0" applyFont="1" applyFill="1" applyBorder="1" applyAlignment="1">
      <alignment horizontal="left" vertical="top" wrapText="1"/>
    </xf>
    <xf numFmtId="0" fontId="10" fillId="2" borderId="44"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4" xfId="0" applyNumberFormat="1" applyFont="1" applyFill="1" applyBorder="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10" fillId="2" borderId="55" xfId="0" applyFont="1" applyFill="1" applyBorder="1" applyAlignment="1">
      <alignment horizontal="left" vertical="top" wrapText="1"/>
    </xf>
    <xf numFmtId="0" fontId="10" fillId="2" borderId="54" xfId="0" applyFont="1" applyFill="1" applyBorder="1" applyAlignment="1">
      <alignment horizontal="left" vertical="top" wrapText="1"/>
    </xf>
    <xf numFmtId="4" fontId="2" fillId="2" borderId="48" xfId="0" applyNumberFormat="1" applyFont="1" applyFill="1" applyBorder="1" applyAlignment="1">
      <alignment horizontal="center" vertical="center" wrapText="1"/>
    </xf>
    <xf numFmtId="4" fontId="2" fillId="2" borderId="52" xfId="0" applyNumberFormat="1" applyFont="1" applyFill="1" applyBorder="1" applyAlignment="1">
      <alignment horizontal="center" vertical="center" wrapText="1"/>
    </xf>
    <xf numFmtId="4" fontId="2" fillId="2" borderId="53" xfId="0" applyNumberFormat="1" applyFont="1" applyFill="1" applyBorder="1" applyAlignment="1">
      <alignment horizontal="center" vertical="center" wrapText="1"/>
    </xf>
    <xf numFmtId="49" fontId="7" fillId="2" borderId="57" xfId="2" applyNumberFormat="1" applyFont="1" applyFill="1" applyBorder="1" applyAlignment="1" applyProtection="1">
      <alignment horizontal="center" vertical="center"/>
      <protection locked="0"/>
    </xf>
    <xf numFmtId="49" fontId="7" fillId="2" borderId="26" xfId="2" applyNumberFormat="1" applyFont="1" applyFill="1" applyBorder="1" applyAlignment="1" applyProtection="1">
      <alignment horizontal="center" vertical="center"/>
      <protection locked="0"/>
    </xf>
    <xf numFmtId="0" fontId="26" fillId="8" borderId="62" xfId="2" applyFont="1" applyFill="1" applyBorder="1" applyAlignment="1" applyProtection="1">
      <alignment horizontal="center" vertical="center" wrapText="1"/>
      <protection locked="0"/>
    </xf>
    <xf numFmtId="0" fontId="26" fillId="8" borderId="58" xfId="2" applyFont="1" applyFill="1" applyBorder="1" applyAlignment="1" applyProtection="1">
      <alignment horizontal="center" vertical="center" wrapText="1"/>
      <protection locked="0"/>
    </xf>
    <xf numFmtId="4" fontId="3" fillId="2" borderId="57" xfId="0" applyNumberFormat="1" applyFont="1" applyFill="1" applyBorder="1" applyAlignment="1" applyProtection="1">
      <alignment horizontal="center" vertical="center"/>
      <protection locked="0"/>
    </xf>
    <xf numFmtId="4" fontId="3" fillId="2" borderId="25" xfId="0" applyNumberFormat="1" applyFont="1" applyFill="1" applyBorder="1" applyAlignment="1" applyProtection="1">
      <alignment horizontal="center" vertical="center"/>
      <protection locked="0"/>
    </xf>
    <xf numFmtId="4" fontId="3" fillId="2" borderId="65"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19" fillId="8" borderId="62" xfId="2" applyNumberFormat="1" applyFont="1" applyFill="1" applyBorder="1" applyAlignment="1" applyProtection="1">
      <alignment horizontal="center" vertical="center" wrapText="1"/>
      <protection locked="0"/>
    </xf>
    <xf numFmtId="49" fontId="19" fillId="8" borderId="63" xfId="2" applyNumberFormat="1" applyFont="1" applyFill="1" applyBorder="1" applyAlignment="1" applyProtection="1">
      <alignment horizontal="center" vertical="center" wrapText="1"/>
      <protection locked="0"/>
    </xf>
    <xf numFmtId="49" fontId="19" fillId="8" borderId="64"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7"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70" xfId="2" applyNumberFormat="1" applyFont="1" applyFill="1" applyBorder="1" applyAlignment="1" applyProtection="1">
      <alignment horizontal="center" vertical="center" wrapText="1"/>
      <protection locked="0"/>
    </xf>
    <xf numFmtId="0" fontId="2" fillId="2" borderId="3" xfId="2" applyFont="1" applyFill="1" applyBorder="1" applyAlignment="1" applyProtection="1">
      <alignment horizontal="left" vertical="center"/>
      <protection locked="0"/>
    </xf>
    <xf numFmtId="0" fontId="4" fillId="2" borderId="3" xfId="2" applyFont="1" applyFill="1" applyBorder="1" applyAlignment="1" applyProtection="1">
      <alignment horizontal="left" vertical="center"/>
      <protection locked="0"/>
    </xf>
    <xf numFmtId="0" fontId="4" fillId="2" borderId="15"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59" xfId="2" applyNumberFormat="1" applyFont="1" applyFill="1" applyBorder="1" applyAlignment="1" applyProtection="1">
      <alignment horizontal="center" vertical="center" wrapText="1"/>
      <protection locked="0"/>
    </xf>
    <xf numFmtId="4" fontId="3" fillId="2" borderId="24"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9"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5" fillId="2" borderId="26" xfId="0" applyFont="1" applyFill="1" applyBorder="1" applyAlignment="1" applyProtection="1">
      <alignment horizontal="center" vertical="center" wrapText="1"/>
      <protection locked="0"/>
    </xf>
    <xf numFmtId="0" fontId="9" fillId="2" borderId="24" xfId="0" applyFont="1" applyFill="1" applyBorder="1" applyAlignment="1" applyProtection="1">
      <alignment horizontal="left" vertical="center" wrapText="1"/>
      <protection locked="0"/>
    </xf>
    <xf numFmtId="0" fontId="9" fillId="2" borderId="26" xfId="0" applyFont="1" applyFill="1" applyBorder="1" applyAlignment="1" applyProtection="1">
      <alignment horizontal="left" vertical="center" wrapText="1"/>
      <protection locked="0"/>
    </xf>
    <xf numFmtId="0" fontId="9" fillId="2" borderId="24"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U66"/>
  <sheetViews>
    <sheetView topLeftCell="A53" zoomScale="86" zoomScaleNormal="86" workbookViewId="0">
      <selection activeCell="Q27" sqref="Q27"/>
    </sheetView>
  </sheetViews>
  <sheetFormatPr defaultRowHeight="13.8" x14ac:dyDescent="0.25"/>
  <cols>
    <col min="1" max="1" width="6.77734375" style="59" customWidth="1"/>
    <col min="2" max="2" width="6.21875" style="69" customWidth="1"/>
    <col min="3" max="4" width="8.88671875" style="59"/>
    <col min="5" max="5" width="7.109375" style="59" customWidth="1"/>
    <col min="6" max="7" width="8.88671875" style="59"/>
    <col min="8" max="8" width="12.77734375" style="59" customWidth="1"/>
    <col min="9" max="9" width="11" style="59" customWidth="1"/>
    <col min="10" max="10" width="16.88671875" style="59" customWidth="1"/>
    <col min="11" max="19" width="8.88671875" style="59"/>
    <col min="20" max="20" width="13.21875" style="59" customWidth="1"/>
    <col min="21" max="21" width="10.77734375" style="59" customWidth="1"/>
    <col min="22" max="16384" width="8.88671875" style="59"/>
  </cols>
  <sheetData>
    <row r="2" spans="2:21" ht="14.4" thickBot="1" x14ac:dyDescent="0.3">
      <c r="B2" s="70"/>
      <c r="C2" s="2"/>
      <c r="D2" s="2"/>
      <c r="E2" s="2"/>
      <c r="F2" s="2"/>
      <c r="G2" s="2"/>
      <c r="H2" s="2"/>
      <c r="I2" s="2"/>
      <c r="J2" s="2"/>
      <c r="K2" s="2"/>
      <c r="L2" s="2"/>
      <c r="M2" s="2"/>
      <c r="N2" s="2"/>
      <c r="O2" s="2"/>
      <c r="P2" s="2"/>
      <c r="Q2" s="2"/>
      <c r="R2" s="2"/>
      <c r="S2" s="2"/>
      <c r="T2" s="2"/>
      <c r="U2" s="58"/>
    </row>
    <row r="3" spans="2:21" ht="14.4" customHeight="1" x14ac:dyDescent="0.25">
      <c r="B3" s="70"/>
      <c r="C3" s="317" t="s">
        <v>230</v>
      </c>
      <c r="D3" s="318"/>
      <c r="E3" s="318"/>
      <c r="F3" s="318"/>
      <c r="G3" s="318"/>
      <c r="H3" s="318"/>
      <c r="I3" s="318"/>
      <c r="J3" s="318"/>
      <c r="K3" s="319"/>
      <c r="L3" s="2"/>
      <c r="M3" s="2"/>
      <c r="N3" s="2"/>
      <c r="O3" s="2"/>
      <c r="P3" s="2"/>
      <c r="Q3" s="2"/>
      <c r="R3" s="2"/>
      <c r="S3" s="2"/>
      <c r="T3" s="2"/>
      <c r="U3" s="58"/>
    </row>
    <row r="4" spans="2:21" ht="13.8" customHeight="1" x14ac:dyDescent="0.25">
      <c r="B4" s="70"/>
      <c r="C4" s="314" t="s">
        <v>413</v>
      </c>
      <c r="D4" s="315"/>
      <c r="E4" s="315"/>
      <c r="F4" s="315"/>
      <c r="G4" s="315"/>
      <c r="H4" s="315"/>
      <c r="I4" s="315"/>
      <c r="J4" s="315"/>
      <c r="K4" s="316"/>
      <c r="L4" s="2"/>
      <c r="M4" s="2"/>
      <c r="N4" s="2"/>
      <c r="O4" s="2"/>
      <c r="P4" s="2"/>
      <c r="Q4" s="2"/>
      <c r="R4" s="2"/>
      <c r="S4" s="2"/>
      <c r="T4" s="2"/>
      <c r="U4" s="58"/>
    </row>
    <row r="5" spans="2:21" x14ac:dyDescent="0.25">
      <c r="B5" s="70"/>
      <c r="C5" s="314"/>
      <c r="D5" s="315"/>
      <c r="E5" s="315"/>
      <c r="F5" s="315"/>
      <c r="G5" s="315"/>
      <c r="H5" s="315"/>
      <c r="I5" s="315"/>
      <c r="J5" s="315"/>
      <c r="K5" s="316"/>
      <c r="L5" s="2"/>
      <c r="M5" s="2"/>
      <c r="N5" s="2"/>
      <c r="O5" s="2"/>
      <c r="P5" s="2"/>
      <c r="Q5" s="2"/>
      <c r="R5" s="2"/>
      <c r="S5" s="2"/>
      <c r="T5" s="2"/>
      <c r="U5" s="58"/>
    </row>
    <row r="6" spans="2:21" x14ac:dyDescent="0.25">
      <c r="B6" s="70"/>
      <c r="C6" s="312" t="s">
        <v>414</v>
      </c>
      <c r="D6" s="313"/>
      <c r="E6" s="313"/>
      <c r="F6" s="313"/>
      <c r="G6" s="313"/>
      <c r="H6" s="313"/>
      <c r="I6" s="313"/>
      <c r="J6" s="2"/>
      <c r="K6" s="73"/>
      <c r="L6" s="2"/>
      <c r="M6" s="2"/>
      <c r="N6" s="2"/>
      <c r="O6" s="2"/>
      <c r="P6" s="2"/>
      <c r="Q6" s="2"/>
      <c r="R6" s="2"/>
      <c r="S6" s="2"/>
      <c r="T6" s="2"/>
      <c r="U6" s="58"/>
    </row>
    <row r="7" spans="2:21" ht="14.4" thickBot="1" x14ac:dyDescent="0.3">
      <c r="B7" s="70"/>
      <c r="C7" s="9" t="s">
        <v>449</v>
      </c>
      <c r="D7" s="10"/>
      <c r="E7" s="74"/>
      <c r="F7" s="74"/>
      <c r="G7" s="74"/>
      <c r="H7" s="74"/>
      <c r="I7" s="74"/>
      <c r="J7" s="74"/>
      <c r="K7" s="75"/>
      <c r="L7" s="2"/>
      <c r="M7" s="2"/>
      <c r="N7" s="2"/>
      <c r="O7" s="2"/>
      <c r="P7" s="2"/>
      <c r="Q7" s="2"/>
      <c r="R7" s="2"/>
      <c r="S7" s="2"/>
      <c r="T7" s="2"/>
      <c r="U7" s="58"/>
    </row>
    <row r="8" spans="2:21" x14ac:dyDescent="0.25">
      <c r="B8" s="70"/>
      <c r="C8" s="2"/>
      <c r="D8" s="2"/>
      <c r="E8" s="2"/>
      <c r="F8" s="2"/>
      <c r="G8" s="2"/>
      <c r="H8" s="2"/>
      <c r="I8" s="2"/>
      <c r="J8" s="2"/>
      <c r="K8" s="2"/>
      <c r="L8" s="2"/>
      <c r="M8" s="2"/>
      <c r="N8" s="2"/>
      <c r="O8" s="2"/>
      <c r="P8" s="2"/>
      <c r="Q8" s="2"/>
      <c r="R8" s="2"/>
      <c r="S8" s="2"/>
      <c r="T8" s="2"/>
      <c r="U8" s="58"/>
    </row>
    <row r="9" spans="2:21" x14ac:dyDescent="0.25">
      <c r="B9" s="70"/>
      <c r="C9" s="2"/>
      <c r="D9" s="2"/>
      <c r="E9" s="2"/>
      <c r="F9" s="2"/>
      <c r="G9" s="2"/>
      <c r="H9" s="2"/>
      <c r="I9" s="2"/>
      <c r="J9" s="2"/>
      <c r="K9" s="2"/>
      <c r="L9" s="2"/>
      <c r="M9" s="2"/>
      <c r="N9" s="2"/>
      <c r="O9" s="2"/>
      <c r="P9" s="2"/>
      <c r="Q9" s="2"/>
      <c r="R9" s="2"/>
      <c r="S9" s="2"/>
      <c r="T9" s="2"/>
      <c r="U9" s="58"/>
    </row>
    <row r="10" spans="2:21" x14ac:dyDescent="0.25">
      <c r="B10" s="70" t="s">
        <v>108</v>
      </c>
      <c r="C10" s="76" t="s">
        <v>442</v>
      </c>
      <c r="D10" s="2"/>
      <c r="E10" s="2"/>
      <c r="F10" s="2"/>
      <c r="G10" s="2"/>
      <c r="H10" s="2"/>
      <c r="I10" s="2"/>
      <c r="J10" s="2"/>
      <c r="K10" s="2"/>
      <c r="L10" s="2"/>
      <c r="M10" s="2"/>
      <c r="N10" s="2"/>
      <c r="O10" s="2"/>
      <c r="P10" s="2"/>
      <c r="Q10" s="2"/>
      <c r="R10" s="2"/>
      <c r="S10" s="2"/>
      <c r="T10" s="2"/>
      <c r="U10" s="58"/>
    </row>
    <row r="11" spans="2:21" x14ac:dyDescent="0.25">
      <c r="B11" s="70"/>
      <c r="C11" s="2"/>
      <c r="D11" s="2"/>
      <c r="E11" s="2"/>
      <c r="F11" s="2"/>
      <c r="G11" s="2"/>
      <c r="H11" s="2"/>
      <c r="I11" s="2"/>
      <c r="J11" s="2"/>
      <c r="K11" s="2"/>
      <c r="L11" s="2"/>
      <c r="M11" s="2"/>
      <c r="N11" s="2"/>
      <c r="O11" s="2"/>
      <c r="P11" s="2"/>
      <c r="Q11" s="2"/>
      <c r="R11" s="2"/>
      <c r="S11" s="2"/>
      <c r="T11" s="2"/>
      <c r="U11" s="58"/>
    </row>
    <row r="12" spans="2:21" x14ac:dyDescent="0.25">
      <c r="B12" s="70" t="s">
        <v>109</v>
      </c>
      <c r="C12" s="227" t="s">
        <v>443</v>
      </c>
      <c r="D12" s="227"/>
      <c r="E12" s="227"/>
      <c r="F12" s="227"/>
      <c r="G12" s="2"/>
      <c r="H12" s="2"/>
      <c r="I12" s="2"/>
      <c r="J12" s="2"/>
      <c r="K12" s="2"/>
      <c r="L12" s="2"/>
      <c r="M12" s="2"/>
      <c r="N12" s="2"/>
      <c r="O12" s="2"/>
      <c r="P12" s="2"/>
      <c r="Q12" s="2"/>
      <c r="R12" s="2"/>
      <c r="S12" s="2"/>
      <c r="T12" s="2"/>
      <c r="U12" s="58"/>
    </row>
    <row r="13" spans="2:21" x14ac:dyDescent="0.25">
      <c r="B13" s="70"/>
      <c r="C13" s="77" t="s">
        <v>223</v>
      </c>
      <c r="D13" s="2"/>
      <c r="E13" s="2"/>
      <c r="F13" s="2"/>
      <c r="G13" s="2"/>
      <c r="H13" s="2"/>
      <c r="I13" s="2"/>
      <c r="J13" s="2"/>
      <c r="K13" s="2"/>
      <c r="L13" s="2"/>
      <c r="M13" s="2"/>
      <c r="N13" s="2"/>
      <c r="O13" s="2"/>
      <c r="P13" s="2"/>
      <c r="Q13" s="2"/>
      <c r="R13" s="2"/>
      <c r="S13" s="2"/>
      <c r="T13" s="2"/>
      <c r="U13" s="58"/>
    </row>
    <row r="14" spans="2:21" x14ac:dyDescent="0.25">
      <c r="B14" s="70"/>
      <c r="C14" s="77" t="s">
        <v>410</v>
      </c>
      <c r="D14" s="2"/>
      <c r="E14" s="2"/>
      <c r="F14" s="2"/>
      <c r="G14" s="2"/>
      <c r="H14" s="2"/>
      <c r="I14" s="2"/>
      <c r="J14" s="2"/>
      <c r="K14" s="2"/>
      <c r="L14" s="2"/>
      <c r="M14" s="2"/>
      <c r="N14" s="2"/>
      <c r="O14" s="2"/>
      <c r="P14" s="2"/>
      <c r="Q14" s="2"/>
      <c r="R14" s="2"/>
      <c r="S14" s="2"/>
      <c r="T14" s="2"/>
      <c r="U14" s="58"/>
    </row>
    <row r="15" spans="2:21" x14ac:dyDescent="0.25">
      <c r="B15" s="70"/>
      <c r="C15" s="77" t="s">
        <v>460</v>
      </c>
      <c r="D15" s="2"/>
      <c r="E15" s="2"/>
      <c r="F15" s="2"/>
      <c r="G15" s="2"/>
      <c r="H15" s="2"/>
      <c r="I15" s="2"/>
      <c r="J15" s="2"/>
      <c r="K15" s="2"/>
      <c r="L15" s="2"/>
      <c r="M15" s="2"/>
      <c r="N15" s="2"/>
      <c r="O15" s="2"/>
      <c r="P15" s="2"/>
      <c r="Q15" s="2"/>
      <c r="R15" s="2"/>
      <c r="S15" s="2"/>
      <c r="T15" s="2"/>
      <c r="U15" s="58"/>
    </row>
    <row r="16" spans="2:21" x14ac:dyDescent="0.25">
      <c r="B16" s="70"/>
      <c r="C16" s="77" t="s">
        <v>411</v>
      </c>
      <c r="D16" s="2"/>
      <c r="E16" s="2"/>
      <c r="F16" s="2"/>
      <c r="G16" s="2"/>
      <c r="H16" s="2"/>
      <c r="I16" s="2"/>
      <c r="J16" s="2"/>
      <c r="K16" s="2"/>
      <c r="L16" s="2"/>
      <c r="M16" s="2"/>
      <c r="N16" s="2"/>
      <c r="O16" s="2"/>
      <c r="P16" s="2"/>
      <c r="Q16" s="2"/>
      <c r="R16" s="2"/>
      <c r="S16" s="2"/>
      <c r="T16" s="2"/>
      <c r="U16" s="58"/>
    </row>
    <row r="17" spans="2:21" x14ac:dyDescent="0.25">
      <c r="B17" s="70"/>
      <c r="C17" s="77" t="s">
        <v>412</v>
      </c>
      <c r="D17" s="2"/>
      <c r="E17" s="2"/>
      <c r="F17" s="2"/>
      <c r="G17" s="2"/>
      <c r="H17" s="2"/>
      <c r="I17" s="2"/>
      <c r="J17" s="2"/>
      <c r="K17" s="2"/>
      <c r="L17" s="2"/>
      <c r="M17" s="2"/>
      <c r="N17" s="2"/>
      <c r="O17" s="2"/>
      <c r="P17" s="2"/>
      <c r="Q17" s="2"/>
      <c r="R17" s="2"/>
      <c r="S17" s="2"/>
      <c r="T17" s="2"/>
      <c r="U17" s="58"/>
    </row>
    <row r="18" spans="2:21" x14ac:dyDescent="0.25">
      <c r="B18" s="70"/>
      <c r="C18" s="77" t="s">
        <v>447</v>
      </c>
      <c r="D18" s="2"/>
      <c r="E18" s="2"/>
      <c r="F18" s="2"/>
      <c r="G18" s="2"/>
      <c r="H18" s="2"/>
      <c r="I18" s="2"/>
      <c r="J18" s="2"/>
      <c r="K18" s="2"/>
      <c r="L18" s="2"/>
      <c r="M18" s="2"/>
      <c r="N18" s="2"/>
      <c r="O18" s="2"/>
      <c r="P18" s="2"/>
      <c r="Q18" s="2"/>
      <c r="R18" s="2"/>
      <c r="S18" s="2"/>
      <c r="T18" s="2"/>
      <c r="U18" s="58"/>
    </row>
    <row r="19" spans="2:21" x14ac:dyDescent="0.25">
      <c r="B19" s="70"/>
      <c r="C19" s="2"/>
      <c r="D19" s="2"/>
      <c r="E19" s="2"/>
      <c r="F19" s="2"/>
      <c r="G19" s="2"/>
      <c r="H19" s="2"/>
      <c r="I19" s="2"/>
      <c r="J19" s="2"/>
      <c r="K19" s="2"/>
      <c r="L19" s="2"/>
      <c r="M19" s="2"/>
      <c r="N19" s="2"/>
      <c r="O19" s="2"/>
      <c r="P19" s="2"/>
      <c r="Q19" s="2"/>
      <c r="R19" s="2"/>
      <c r="S19" s="2"/>
      <c r="T19" s="2"/>
      <c r="U19" s="58"/>
    </row>
    <row r="20" spans="2:21" ht="14.4" thickBot="1" x14ac:dyDescent="0.3">
      <c r="B20" s="70" t="s">
        <v>110</v>
      </c>
      <c r="C20" s="2" t="s">
        <v>111</v>
      </c>
      <c r="D20" s="2"/>
      <c r="E20" s="2"/>
      <c r="F20" s="2"/>
      <c r="G20" s="2"/>
      <c r="H20" s="2"/>
      <c r="I20" s="2"/>
      <c r="J20" s="2"/>
      <c r="K20" s="2"/>
      <c r="L20" s="2"/>
      <c r="M20" s="2"/>
      <c r="N20" s="2"/>
      <c r="O20" s="2"/>
      <c r="P20" s="2"/>
      <c r="Q20" s="2"/>
      <c r="R20" s="2"/>
      <c r="S20" s="2"/>
      <c r="T20" s="2"/>
      <c r="U20" s="58"/>
    </row>
    <row r="21" spans="2:21" ht="14.4" thickBot="1" x14ac:dyDescent="0.3">
      <c r="B21" s="70"/>
      <c r="C21" s="77" t="s">
        <v>129</v>
      </c>
      <c r="D21" s="2"/>
      <c r="E21" s="2"/>
      <c r="F21" s="2"/>
      <c r="G21" s="2"/>
      <c r="H21" s="2"/>
      <c r="I21" s="2"/>
      <c r="J21" s="2"/>
      <c r="K21" s="2"/>
      <c r="L21" s="2"/>
      <c r="M21" s="2"/>
      <c r="N21" s="2"/>
      <c r="O21" s="306"/>
      <c r="P21" s="2"/>
      <c r="Q21" s="2"/>
      <c r="R21" s="2"/>
      <c r="S21" s="2"/>
      <c r="T21" s="2"/>
      <c r="U21" s="58"/>
    </row>
    <row r="22" spans="2:21" x14ac:dyDescent="0.25">
      <c r="B22" s="70"/>
      <c r="C22" s="77" t="s">
        <v>128</v>
      </c>
      <c r="D22" s="2"/>
      <c r="E22" s="2"/>
      <c r="F22" s="2"/>
      <c r="G22" s="2"/>
      <c r="H22" s="2"/>
      <c r="I22" s="2"/>
      <c r="J22" s="2"/>
      <c r="K22" s="2"/>
      <c r="L22" s="2"/>
      <c r="M22" s="2"/>
      <c r="N22" s="2"/>
      <c r="O22" s="2"/>
      <c r="P22" s="2"/>
      <c r="Q22" s="2"/>
      <c r="R22" s="2"/>
      <c r="S22" s="2"/>
      <c r="T22" s="2"/>
      <c r="U22" s="58"/>
    </row>
    <row r="23" spans="2:21" x14ac:dyDescent="0.25">
      <c r="B23" s="70"/>
      <c r="C23" s="2" t="s">
        <v>127</v>
      </c>
      <c r="D23" s="2"/>
      <c r="E23" s="2"/>
      <c r="F23" s="2"/>
      <c r="G23" s="2"/>
      <c r="H23" s="2"/>
      <c r="I23" s="2"/>
      <c r="J23" s="2"/>
      <c r="K23" s="2"/>
      <c r="L23" s="2"/>
      <c r="M23" s="2"/>
      <c r="N23" s="2"/>
      <c r="O23" s="2"/>
      <c r="P23" s="2"/>
      <c r="Q23" s="2"/>
      <c r="R23" s="2"/>
      <c r="S23" s="2"/>
      <c r="T23" s="2"/>
      <c r="U23" s="58"/>
    </row>
    <row r="24" spans="2:21" x14ac:dyDescent="0.25">
      <c r="B24" s="70"/>
      <c r="C24" s="77" t="s">
        <v>112</v>
      </c>
      <c r="D24" s="2"/>
      <c r="E24" s="2"/>
      <c r="F24" s="2"/>
      <c r="G24" s="2"/>
      <c r="H24" s="2"/>
      <c r="I24" s="2"/>
      <c r="J24" s="2"/>
      <c r="K24" s="2"/>
      <c r="L24" s="2"/>
      <c r="M24" s="2"/>
      <c r="N24" s="2"/>
      <c r="O24" s="2"/>
      <c r="P24" s="2"/>
      <c r="Q24" s="2"/>
      <c r="R24" s="2"/>
      <c r="S24" s="2"/>
      <c r="T24" s="2"/>
      <c r="U24" s="58"/>
    </row>
    <row r="25" spans="2:21" x14ac:dyDescent="0.25">
      <c r="B25" s="70"/>
      <c r="C25" s="2"/>
      <c r="D25" s="2"/>
      <c r="E25" s="2"/>
      <c r="F25" s="2"/>
      <c r="G25" s="2"/>
      <c r="H25" s="2"/>
      <c r="I25" s="2"/>
      <c r="J25" s="2"/>
      <c r="K25" s="2"/>
      <c r="L25" s="2"/>
      <c r="M25" s="2"/>
      <c r="N25" s="2"/>
      <c r="O25" s="2"/>
      <c r="P25" s="2"/>
      <c r="Q25" s="2"/>
      <c r="R25" s="2"/>
      <c r="S25" s="2"/>
      <c r="T25" s="2"/>
      <c r="U25" s="58"/>
    </row>
    <row r="26" spans="2:21" x14ac:dyDescent="0.25">
      <c r="B26" s="70" t="s">
        <v>113</v>
      </c>
      <c r="C26" s="2" t="s">
        <v>114</v>
      </c>
      <c r="D26" s="2"/>
      <c r="E26" s="2"/>
      <c r="F26" s="2"/>
      <c r="G26" s="2"/>
      <c r="H26" s="2"/>
      <c r="I26" s="2"/>
      <c r="J26" s="2"/>
      <c r="K26" s="2"/>
      <c r="L26" s="2"/>
      <c r="M26" s="2"/>
      <c r="N26" s="2"/>
      <c r="O26" s="2"/>
      <c r="P26" s="2"/>
      <c r="Q26" s="2"/>
      <c r="R26" s="2"/>
      <c r="S26" s="2"/>
      <c r="T26" s="2"/>
      <c r="U26" s="58"/>
    </row>
    <row r="27" spans="2:21" x14ac:dyDescent="0.25">
      <c r="B27" s="70"/>
      <c r="C27" s="2"/>
      <c r="D27" s="2"/>
      <c r="E27" s="2"/>
      <c r="F27" s="2"/>
      <c r="G27" s="2"/>
      <c r="H27" s="2"/>
      <c r="I27" s="2"/>
      <c r="J27" s="2"/>
      <c r="K27" s="2"/>
      <c r="L27" s="2"/>
      <c r="M27" s="2"/>
      <c r="N27" s="2"/>
      <c r="O27" s="2"/>
      <c r="P27" s="2"/>
      <c r="Q27" s="2"/>
      <c r="R27" s="2"/>
      <c r="S27" s="2"/>
      <c r="T27" s="2"/>
      <c r="U27" s="58"/>
    </row>
    <row r="28" spans="2:21" x14ac:dyDescent="0.25">
      <c r="B28" s="70"/>
      <c r="C28" s="2"/>
      <c r="D28" s="2"/>
      <c r="E28" s="2"/>
      <c r="F28" s="2"/>
      <c r="G28" s="2"/>
      <c r="H28" s="2"/>
      <c r="I28" s="2"/>
      <c r="J28" s="2"/>
      <c r="K28" s="2"/>
      <c r="L28" s="2"/>
      <c r="M28" s="2"/>
      <c r="N28" s="2"/>
      <c r="O28" s="2"/>
      <c r="P28" s="2"/>
      <c r="Q28" s="2"/>
      <c r="R28" s="2"/>
      <c r="S28" s="2"/>
      <c r="T28" s="2"/>
      <c r="U28" s="58"/>
    </row>
    <row r="29" spans="2:21" x14ac:dyDescent="0.25">
      <c r="B29" s="70"/>
      <c r="C29" s="2" t="s">
        <v>115</v>
      </c>
      <c r="D29" s="2"/>
      <c r="E29" s="2"/>
      <c r="F29" s="2"/>
      <c r="G29" s="2"/>
      <c r="H29" s="2"/>
      <c r="I29" s="8" t="s">
        <v>247</v>
      </c>
      <c r="J29" s="2"/>
      <c r="K29" s="321" t="s">
        <v>352</v>
      </c>
      <c r="L29" s="322"/>
      <c r="M29" s="322"/>
      <c r="N29" s="322"/>
      <c r="O29" s="322"/>
      <c r="P29" s="322"/>
      <c r="Q29" s="322"/>
      <c r="R29" s="322"/>
      <c r="S29" s="322"/>
      <c r="T29" s="323"/>
      <c r="U29" s="58"/>
    </row>
    <row r="30" spans="2:21" ht="14.4" x14ac:dyDescent="0.3">
      <c r="B30" s="70"/>
      <c r="C30" s="2"/>
      <c r="D30" s="2"/>
      <c r="E30" s="2"/>
      <c r="F30" s="2"/>
      <c r="G30" s="2"/>
      <c r="H30" s="2"/>
      <c r="I30" s="78" t="s">
        <v>116</v>
      </c>
      <c r="J30" s="2"/>
      <c r="K30" s="324"/>
      <c r="L30" s="325"/>
      <c r="M30" s="325"/>
      <c r="N30" s="325"/>
      <c r="O30" s="325"/>
      <c r="P30" s="325"/>
      <c r="Q30" s="325"/>
      <c r="R30" s="325"/>
      <c r="S30" s="325"/>
      <c r="T30" s="326"/>
      <c r="U30" s="58"/>
    </row>
    <row r="31" spans="2:21" x14ac:dyDescent="0.25">
      <c r="B31" s="70"/>
      <c r="C31" s="2"/>
      <c r="D31" s="2"/>
      <c r="E31" s="2"/>
      <c r="F31" s="2"/>
      <c r="G31" s="2"/>
      <c r="H31" s="2"/>
      <c r="I31" s="2"/>
      <c r="J31" s="2"/>
      <c r="K31" s="327"/>
      <c r="L31" s="328"/>
      <c r="M31" s="328"/>
      <c r="N31" s="328"/>
      <c r="O31" s="328"/>
      <c r="P31" s="328"/>
      <c r="Q31" s="328"/>
      <c r="R31" s="328"/>
      <c r="S31" s="328"/>
      <c r="T31" s="329"/>
      <c r="U31" s="58"/>
    </row>
    <row r="32" spans="2:21" x14ac:dyDescent="0.25">
      <c r="B32" s="70"/>
      <c r="C32" s="2"/>
      <c r="D32" s="2"/>
      <c r="E32" s="2"/>
      <c r="F32" s="2"/>
      <c r="G32" s="2"/>
      <c r="H32" s="2"/>
      <c r="I32" s="2"/>
      <c r="J32" s="2"/>
      <c r="K32" s="2"/>
      <c r="L32" s="2"/>
      <c r="M32" s="2"/>
      <c r="N32" s="2"/>
      <c r="O32" s="2"/>
      <c r="P32" s="2"/>
      <c r="Q32" s="2"/>
      <c r="R32" s="2"/>
      <c r="S32" s="2"/>
      <c r="T32" s="2"/>
      <c r="U32" s="58"/>
    </row>
    <row r="33" spans="2:21" ht="13.8" customHeight="1" x14ac:dyDescent="0.25">
      <c r="B33" s="70"/>
      <c r="C33" s="2" t="s">
        <v>118</v>
      </c>
      <c r="D33" s="2"/>
      <c r="E33" s="2"/>
      <c r="F33" s="2"/>
      <c r="G33" s="2"/>
      <c r="H33" s="2"/>
      <c r="I33" s="8" t="s">
        <v>117</v>
      </c>
      <c r="J33" s="2"/>
      <c r="K33" s="330" t="s">
        <v>248</v>
      </c>
      <c r="L33" s="331"/>
      <c r="M33" s="331"/>
      <c r="N33" s="331"/>
      <c r="O33" s="331"/>
      <c r="P33" s="331"/>
      <c r="Q33" s="331"/>
      <c r="R33" s="331"/>
      <c r="S33" s="331"/>
      <c r="T33" s="332"/>
      <c r="U33" s="58"/>
    </row>
    <row r="34" spans="2:21" ht="14.4" x14ac:dyDescent="0.3">
      <c r="B34" s="70"/>
      <c r="C34" s="2"/>
      <c r="D34" s="2"/>
      <c r="E34" s="2"/>
      <c r="F34" s="2"/>
      <c r="G34" s="2"/>
      <c r="H34" s="2"/>
      <c r="I34" s="78" t="s">
        <v>116</v>
      </c>
      <c r="J34" s="2"/>
      <c r="K34" s="333"/>
      <c r="L34" s="334"/>
      <c r="M34" s="334"/>
      <c r="N34" s="334"/>
      <c r="O34" s="334"/>
      <c r="P34" s="334"/>
      <c r="Q34" s="334"/>
      <c r="R34" s="334"/>
      <c r="S34" s="334"/>
      <c r="T34" s="335"/>
      <c r="U34" s="58"/>
    </row>
    <row r="35" spans="2:21" x14ac:dyDescent="0.25">
      <c r="B35" s="70"/>
      <c r="C35" s="2"/>
      <c r="D35" s="2"/>
      <c r="E35" s="2"/>
      <c r="F35" s="2"/>
      <c r="G35" s="2"/>
      <c r="H35" s="2"/>
      <c r="I35" s="2"/>
      <c r="J35" s="2"/>
      <c r="K35" s="2"/>
      <c r="L35" s="2"/>
      <c r="M35" s="2"/>
      <c r="N35" s="2"/>
      <c r="O35" s="2"/>
      <c r="P35" s="2"/>
      <c r="Q35" s="2"/>
      <c r="R35" s="2"/>
      <c r="S35" s="2"/>
      <c r="T35" s="2"/>
      <c r="U35" s="58"/>
    </row>
    <row r="36" spans="2:21" x14ac:dyDescent="0.25">
      <c r="B36" s="70"/>
      <c r="C36" s="2" t="s">
        <v>120</v>
      </c>
      <c r="D36" s="2"/>
      <c r="E36" s="2"/>
      <c r="F36" s="2"/>
      <c r="G36" s="2"/>
      <c r="H36" s="2"/>
      <c r="I36" s="8" t="s">
        <v>246</v>
      </c>
      <c r="J36" s="2"/>
      <c r="K36" s="330" t="s">
        <v>249</v>
      </c>
      <c r="L36" s="331"/>
      <c r="M36" s="331"/>
      <c r="N36" s="331"/>
      <c r="O36" s="331"/>
      <c r="P36" s="331"/>
      <c r="Q36" s="331"/>
      <c r="R36" s="331"/>
      <c r="S36" s="331"/>
      <c r="T36" s="332"/>
      <c r="U36" s="58"/>
    </row>
    <row r="37" spans="2:21" ht="14.4" x14ac:dyDescent="0.3">
      <c r="B37" s="70"/>
      <c r="C37" s="2" t="s">
        <v>121</v>
      </c>
      <c r="D37" s="2"/>
      <c r="E37" s="2"/>
      <c r="F37" s="2"/>
      <c r="G37" s="2"/>
      <c r="H37" s="2"/>
      <c r="I37" s="78" t="s">
        <v>116</v>
      </c>
      <c r="J37" s="2"/>
      <c r="K37" s="333"/>
      <c r="L37" s="334"/>
      <c r="M37" s="334"/>
      <c r="N37" s="334"/>
      <c r="O37" s="334"/>
      <c r="P37" s="334"/>
      <c r="Q37" s="334"/>
      <c r="R37" s="334"/>
      <c r="S37" s="334"/>
      <c r="T37" s="335"/>
      <c r="U37" s="58"/>
    </row>
    <row r="38" spans="2:21" x14ac:dyDescent="0.25">
      <c r="B38" s="70"/>
      <c r="C38" s="2"/>
      <c r="D38" s="2"/>
      <c r="E38" s="2"/>
      <c r="F38" s="2"/>
      <c r="G38" s="2"/>
      <c r="H38" s="2"/>
      <c r="I38" s="2"/>
      <c r="J38" s="2"/>
      <c r="K38" s="2"/>
      <c r="L38" s="2"/>
      <c r="M38" s="2"/>
      <c r="N38" s="2"/>
      <c r="O38" s="2"/>
      <c r="P38" s="2"/>
      <c r="Q38" s="2"/>
      <c r="R38" s="2"/>
      <c r="S38" s="2"/>
      <c r="T38" s="2"/>
      <c r="U38" s="58"/>
    </row>
    <row r="39" spans="2:21" x14ac:dyDescent="0.25">
      <c r="B39" s="70"/>
      <c r="C39" s="2"/>
      <c r="D39" s="2"/>
      <c r="E39" s="2"/>
      <c r="F39" s="2"/>
      <c r="G39" s="2"/>
      <c r="H39" s="2"/>
      <c r="I39" s="2"/>
      <c r="J39" s="2"/>
      <c r="K39" s="2"/>
      <c r="L39" s="2"/>
      <c r="M39" s="2"/>
      <c r="N39" s="2"/>
      <c r="O39" s="2"/>
      <c r="P39" s="2"/>
      <c r="Q39" s="2"/>
      <c r="R39" s="2"/>
      <c r="S39" s="2"/>
      <c r="T39" s="2"/>
      <c r="U39" s="58"/>
    </row>
    <row r="40" spans="2:21" x14ac:dyDescent="0.25">
      <c r="B40" s="70"/>
      <c r="C40" s="2" t="s">
        <v>122</v>
      </c>
      <c r="D40" s="2"/>
      <c r="E40" s="2"/>
      <c r="F40" s="2"/>
      <c r="G40" s="2"/>
      <c r="H40" s="2"/>
      <c r="I40" s="8" t="s">
        <v>245</v>
      </c>
      <c r="J40" s="2"/>
      <c r="K40" s="330" t="s">
        <v>123</v>
      </c>
      <c r="L40" s="331"/>
      <c r="M40" s="331"/>
      <c r="N40" s="331"/>
      <c r="O40" s="331"/>
      <c r="P40" s="331"/>
      <c r="Q40" s="331"/>
      <c r="R40" s="331"/>
      <c r="S40" s="331"/>
      <c r="T40" s="332"/>
      <c r="U40" s="58"/>
    </row>
    <row r="41" spans="2:21" ht="14.4" x14ac:dyDescent="0.3">
      <c r="B41" s="70"/>
      <c r="C41" s="2"/>
      <c r="D41" s="2"/>
      <c r="E41" s="2"/>
      <c r="F41" s="2"/>
      <c r="G41" s="2"/>
      <c r="H41" s="2"/>
      <c r="I41" s="78" t="s">
        <v>116</v>
      </c>
      <c r="J41" s="2"/>
      <c r="K41" s="333"/>
      <c r="L41" s="334"/>
      <c r="M41" s="334"/>
      <c r="N41" s="334"/>
      <c r="O41" s="334"/>
      <c r="P41" s="334"/>
      <c r="Q41" s="334"/>
      <c r="R41" s="334"/>
      <c r="S41" s="334"/>
      <c r="T41" s="335"/>
      <c r="U41" s="58"/>
    </row>
    <row r="42" spans="2:21" x14ac:dyDescent="0.25">
      <c r="B42" s="70"/>
      <c r="C42" s="2"/>
      <c r="D42" s="2"/>
      <c r="E42" s="2"/>
      <c r="F42" s="2"/>
      <c r="G42" s="2"/>
      <c r="H42" s="2"/>
      <c r="I42" s="2"/>
      <c r="J42" s="2"/>
      <c r="K42" s="2"/>
      <c r="L42" s="2"/>
      <c r="M42" s="2"/>
      <c r="N42" s="2"/>
      <c r="O42" s="2"/>
      <c r="P42" s="2"/>
      <c r="Q42" s="2"/>
      <c r="R42" s="2"/>
      <c r="S42" s="2"/>
      <c r="T42" s="2"/>
      <c r="U42" s="58"/>
    </row>
    <row r="43" spans="2:21" ht="13.8" customHeight="1" x14ac:dyDescent="0.25">
      <c r="B43" s="70"/>
      <c r="C43" s="2" t="s">
        <v>124</v>
      </c>
      <c r="D43" s="2"/>
      <c r="E43" s="2"/>
      <c r="F43" s="2"/>
      <c r="G43" s="2"/>
      <c r="H43" s="2"/>
      <c r="I43" s="8" t="s">
        <v>244</v>
      </c>
      <c r="J43" s="2"/>
      <c r="K43" s="330" t="s">
        <v>224</v>
      </c>
      <c r="L43" s="331"/>
      <c r="M43" s="331"/>
      <c r="N43" s="331"/>
      <c r="O43" s="331"/>
      <c r="P43" s="331"/>
      <c r="Q43" s="331"/>
      <c r="R43" s="331"/>
      <c r="S43" s="331"/>
      <c r="T43" s="332"/>
      <c r="U43" s="58"/>
    </row>
    <row r="44" spans="2:21" ht="22.2" customHeight="1" x14ac:dyDescent="0.3">
      <c r="B44" s="70"/>
      <c r="C44" s="2"/>
      <c r="D44" s="2"/>
      <c r="E44" s="2"/>
      <c r="F44" s="2"/>
      <c r="G44" s="2"/>
      <c r="H44" s="2"/>
      <c r="I44" s="78" t="s">
        <v>116</v>
      </c>
      <c r="J44" s="2"/>
      <c r="K44" s="336"/>
      <c r="L44" s="337"/>
      <c r="M44" s="337"/>
      <c r="N44" s="337"/>
      <c r="O44" s="337"/>
      <c r="P44" s="337"/>
      <c r="Q44" s="337"/>
      <c r="R44" s="337"/>
      <c r="S44" s="337"/>
      <c r="T44" s="338"/>
      <c r="U44" s="58"/>
    </row>
    <row r="45" spans="2:21" ht="24.6" customHeight="1" x14ac:dyDescent="0.25">
      <c r="B45" s="70"/>
      <c r="C45" s="2"/>
      <c r="D45" s="2"/>
      <c r="E45" s="2"/>
      <c r="F45" s="2"/>
      <c r="G45" s="2"/>
      <c r="H45" s="2"/>
      <c r="I45" s="2"/>
      <c r="J45" s="2"/>
      <c r="K45" s="333"/>
      <c r="L45" s="334"/>
      <c r="M45" s="334"/>
      <c r="N45" s="334"/>
      <c r="O45" s="334"/>
      <c r="P45" s="334"/>
      <c r="Q45" s="334"/>
      <c r="R45" s="334"/>
      <c r="S45" s="334"/>
      <c r="T45" s="335"/>
      <c r="U45" s="58"/>
    </row>
    <row r="46" spans="2:21" x14ac:dyDescent="0.25">
      <c r="B46" s="70"/>
      <c r="C46" s="2"/>
      <c r="D46" s="2"/>
      <c r="E46" s="2"/>
      <c r="F46" s="2"/>
      <c r="G46" s="2"/>
      <c r="H46" s="2"/>
      <c r="I46" s="2"/>
      <c r="J46" s="2"/>
      <c r="K46" s="2"/>
      <c r="L46" s="2"/>
      <c r="M46" s="2"/>
      <c r="N46" s="2"/>
      <c r="O46" s="2"/>
      <c r="P46" s="2"/>
      <c r="Q46" s="2"/>
      <c r="R46" s="2"/>
      <c r="S46" s="2"/>
      <c r="T46" s="2"/>
      <c r="U46" s="58"/>
    </row>
    <row r="47" spans="2:21" x14ac:dyDescent="0.25">
      <c r="B47" s="70"/>
      <c r="C47" s="2" t="s">
        <v>125</v>
      </c>
      <c r="D47" s="2"/>
      <c r="E47" s="2"/>
      <c r="F47" s="2"/>
      <c r="G47" s="2"/>
      <c r="H47" s="2"/>
      <c r="I47" s="8" t="s">
        <v>250</v>
      </c>
      <c r="J47" s="2"/>
      <c r="K47" s="330" t="s">
        <v>251</v>
      </c>
      <c r="L47" s="331"/>
      <c r="M47" s="331"/>
      <c r="N47" s="331"/>
      <c r="O47" s="331"/>
      <c r="P47" s="331"/>
      <c r="Q47" s="331"/>
      <c r="R47" s="331"/>
      <c r="S47" s="331"/>
      <c r="T47" s="332"/>
      <c r="U47" s="58"/>
    </row>
    <row r="48" spans="2:21" ht="14.4" x14ac:dyDescent="0.3">
      <c r="B48" s="70"/>
      <c r="C48" s="2"/>
      <c r="D48" s="2"/>
      <c r="E48" s="2"/>
      <c r="F48" s="2"/>
      <c r="G48" s="2"/>
      <c r="H48" s="2"/>
      <c r="I48" s="78" t="s">
        <v>116</v>
      </c>
      <c r="J48" s="2"/>
      <c r="K48" s="336"/>
      <c r="L48" s="337"/>
      <c r="M48" s="337"/>
      <c r="N48" s="337"/>
      <c r="O48" s="337"/>
      <c r="P48" s="337"/>
      <c r="Q48" s="337"/>
      <c r="R48" s="337"/>
      <c r="S48" s="337"/>
      <c r="T48" s="338"/>
      <c r="U48" s="58"/>
    </row>
    <row r="49" spans="2:21" x14ac:dyDescent="0.25">
      <c r="B49" s="70"/>
      <c r="C49" s="2"/>
      <c r="D49" s="2"/>
      <c r="E49" s="2"/>
      <c r="F49" s="2"/>
      <c r="G49" s="2"/>
      <c r="H49" s="2"/>
      <c r="I49" s="2"/>
      <c r="J49" s="2"/>
      <c r="K49" s="336"/>
      <c r="L49" s="337"/>
      <c r="M49" s="337"/>
      <c r="N49" s="337"/>
      <c r="O49" s="337"/>
      <c r="P49" s="337"/>
      <c r="Q49" s="337"/>
      <c r="R49" s="337"/>
      <c r="S49" s="337"/>
      <c r="T49" s="338"/>
      <c r="U49" s="58"/>
    </row>
    <row r="50" spans="2:21" x14ac:dyDescent="0.25">
      <c r="B50" s="70"/>
      <c r="C50" s="2"/>
      <c r="D50" s="2"/>
      <c r="E50" s="2"/>
      <c r="F50" s="2"/>
      <c r="G50" s="2"/>
      <c r="H50" s="2"/>
      <c r="I50" s="2"/>
      <c r="J50" s="2"/>
      <c r="K50" s="333"/>
      <c r="L50" s="334"/>
      <c r="M50" s="334"/>
      <c r="N50" s="334"/>
      <c r="O50" s="334"/>
      <c r="P50" s="334"/>
      <c r="Q50" s="334"/>
      <c r="R50" s="334"/>
      <c r="S50" s="334"/>
      <c r="T50" s="335"/>
      <c r="U50" s="58"/>
    </row>
    <row r="51" spans="2:21" x14ac:dyDescent="0.25">
      <c r="B51" s="70"/>
      <c r="C51" s="2"/>
      <c r="D51" s="2"/>
      <c r="E51" s="2"/>
      <c r="F51" s="2"/>
      <c r="G51" s="2"/>
      <c r="H51" s="2"/>
      <c r="I51" s="2"/>
      <c r="J51" s="2"/>
      <c r="K51" s="2"/>
      <c r="L51" s="2"/>
      <c r="M51" s="2"/>
      <c r="N51" s="2"/>
      <c r="O51" s="2"/>
      <c r="P51" s="2"/>
      <c r="Q51" s="2"/>
      <c r="R51" s="2"/>
      <c r="S51" s="2"/>
      <c r="T51" s="2"/>
      <c r="U51" s="58"/>
    </row>
    <row r="52" spans="2:21" ht="13.8" customHeight="1" x14ac:dyDescent="0.25">
      <c r="B52" s="70"/>
      <c r="C52" s="2" t="s">
        <v>195</v>
      </c>
      <c r="D52" s="2"/>
      <c r="E52" s="2"/>
      <c r="F52" s="2"/>
      <c r="G52" s="2"/>
      <c r="H52" s="2"/>
      <c r="I52" s="8" t="s">
        <v>252</v>
      </c>
      <c r="J52" s="2"/>
      <c r="K52" s="320" t="s">
        <v>225</v>
      </c>
      <c r="L52" s="320"/>
      <c r="M52" s="320"/>
      <c r="N52" s="320"/>
      <c r="O52" s="320"/>
      <c r="P52" s="320"/>
      <c r="Q52" s="320"/>
      <c r="R52" s="320"/>
      <c r="S52" s="320"/>
      <c r="T52" s="320"/>
      <c r="U52" s="58"/>
    </row>
    <row r="53" spans="2:21" ht="14.4" x14ac:dyDescent="0.3">
      <c r="B53" s="70"/>
      <c r="C53" s="2"/>
      <c r="D53" s="2"/>
      <c r="E53" s="2"/>
      <c r="F53" s="2"/>
      <c r="G53" s="2"/>
      <c r="H53" s="2"/>
      <c r="I53" s="78" t="s">
        <v>116</v>
      </c>
      <c r="J53" s="2"/>
      <c r="K53" s="320"/>
      <c r="L53" s="320"/>
      <c r="M53" s="320"/>
      <c r="N53" s="320"/>
      <c r="O53" s="320"/>
      <c r="P53" s="320"/>
      <c r="Q53" s="320"/>
      <c r="R53" s="320"/>
      <c r="S53" s="320"/>
      <c r="T53" s="320"/>
      <c r="U53" s="58"/>
    </row>
    <row r="54" spans="2:21" x14ac:dyDescent="0.25">
      <c r="B54" s="70"/>
      <c r="C54" s="2"/>
      <c r="D54" s="2"/>
      <c r="E54" s="2"/>
      <c r="F54" s="2"/>
      <c r="G54" s="2"/>
      <c r="H54" s="2"/>
      <c r="I54" s="2"/>
      <c r="J54" s="2"/>
      <c r="K54" s="2"/>
      <c r="L54" s="2"/>
      <c r="M54" s="2"/>
      <c r="N54" s="2"/>
      <c r="O54" s="2"/>
      <c r="P54" s="2"/>
      <c r="Q54" s="2"/>
      <c r="R54" s="2"/>
      <c r="S54" s="2"/>
      <c r="T54" s="2"/>
      <c r="U54" s="58"/>
    </row>
    <row r="55" spans="2:21" ht="14.4" x14ac:dyDescent="0.3">
      <c r="B55" s="70"/>
      <c r="C55" s="2" t="s">
        <v>126</v>
      </c>
      <c r="D55" s="2"/>
      <c r="E55" s="2"/>
      <c r="F55" s="2"/>
      <c r="G55" s="2"/>
      <c r="H55" s="2"/>
      <c r="I55" s="78" t="s">
        <v>408</v>
      </c>
      <c r="J55" s="2"/>
      <c r="K55" s="330" t="s">
        <v>444</v>
      </c>
      <c r="L55" s="331"/>
      <c r="M55" s="331"/>
      <c r="N55" s="331"/>
      <c r="O55" s="331"/>
      <c r="P55" s="331"/>
      <c r="Q55" s="331"/>
      <c r="R55" s="331"/>
      <c r="S55" s="331"/>
      <c r="T55" s="332"/>
      <c r="U55" s="58"/>
    </row>
    <row r="56" spans="2:21" x14ac:dyDescent="0.25">
      <c r="B56" s="70"/>
      <c r="C56" s="2"/>
      <c r="D56" s="2"/>
      <c r="E56" s="2"/>
      <c r="F56" s="2"/>
      <c r="G56" s="2"/>
      <c r="H56" s="2"/>
      <c r="I56" s="2"/>
      <c r="J56" s="2"/>
      <c r="K56" s="333"/>
      <c r="L56" s="334"/>
      <c r="M56" s="334"/>
      <c r="N56" s="334"/>
      <c r="O56" s="334"/>
      <c r="P56" s="334"/>
      <c r="Q56" s="334"/>
      <c r="R56" s="334"/>
      <c r="S56" s="334"/>
      <c r="T56" s="335"/>
      <c r="U56" s="58"/>
    </row>
    <row r="57" spans="2:21" x14ac:dyDescent="0.25">
      <c r="B57" s="70"/>
      <c r="C57" s="2"/>
      <c r="D57" s="2"/>
      <c r="E57" s="2"/>
      <c r="F57" s="2"/>
      <c r="G57" s="2"/>
      <c r="H57" s="2"/>
      <c r="I57" s="2"/>
      <c r="J57" s="2"/>
      <c r="K57" s="2"/>
      <c r="L57" s="2"/>
      <c r="M57" s="2"/>
      <c r="N57" s="2"/>
      <c r="O57" s="2"/>
      <c r="P57" s="2"/>
      <c r="Q57" s="2"/>
      <c r="R57" s="2"/>
      <c r="S57" s="2"/>
      <c r="T57" s="2"/>
      <c r="U57" s="58"/>
    </row>
    <row r="58" spans="2:21" ht="23.4" customHeight="1" x14ac:dyDescent="0.25">
      <c r="B58" s="70"/>
      <c r="C58" s="2" t="s">
        <v>226</v>
      </c>
      <c r="D58" s="2"/>
      <c r="E58" s="2"/>
      <c r="F58" s="2"/>
      <c r="G58" s="2"/>
      <c r="H58" s="2"/>
      <c r="I58" s="8" t="s">
        <v>446</v>
      </c>
      <c r="J58" s="2"/>
      <c r="K58" s="320" t="s">
        <v>406</v>
      </c>
      <c r="L58" s="320"/>
      <c r="M58" s="320"/>
      <c r="N58" s="320"/>
      <c r="O58" s="320"/>
      <c r="P58" s="320"/>
      <c r="Q58" s="320"/>
      <c r="R58" s="320"/>
      <c r="S58" s="320"/>
      <c r="T58" s="320"/>
      <c r="U58" s="58"/>
    </row>
    <row r="59" spans="2:21" ht="34.799999999999997" customHeight="1" x14ac:dyDescent="0.3">
      <c r="B59" s="70"/>
      <c r="C59" s="2"/>
      <c r="D59" s="2"/>
      <c r="E59" s="2"/>
      <c r="F59" s="2"/>
      <c r="G59" s="2"/>
      <c r="H59" s="2"/>
      <c r="I59" s="78" t="s">
        <v>407</v>
      </c>
      <c r="J59" s="2"/>
      <c r="K59" s="320"/>
      <c r="L59" s="320"/>
      <c r="M59" s="320"/>
      <c r="N59" s="320"/>
      <c r="O59" s="320"/>
      <c r="P59" s="320"/>
      <c r="Q59" s="320"/>
      <c r="R59" s="320"/>
      <c r="S59" s="320"/>
      <c r="T59" s="320"/>
      <c r="U59" s="58"/>
    </row>
    <row r="60" spans="2:21" ht="15.6" customHeight="1" x14ac:dyDescent="0.25">
      <c r="B60" s="70"/>
      <c r="C60" s="2"/>
      <c r="D60" s="2"/>
      <c r="E60" s="2"/>
      <c r="F60" s="2"/>
      <c r="G60" s="2"/>
      <c r="H60" s="2"/>
      <c r="I60" s="2"/>
      <c r="J60" s="2"/>
      <c r="K60" s="19"/>
      <c r="L60" s="19"/>
      <c r="M60" s="19"/>
      <c r="N60" s="19"/>
      <c r="O60" s="19"/>
      <c r="P60" s="19"/>
      <c r="Q60" s="19"/>
      <c r="R60" s="19"/>
      <c r="S60" s="19"/>
      <c r="T60" s="19"/>
      <c r="U60" s="58"/>
    </row>
    <row r="61" spans="2:21" x14ac:dyDescent="0.25">
      <c r="B61" s="2"/>
      <c r="C61" s="2"/>
      <c r="D61" s="2"/>
      <c r="E61" s="2"/>
      <c r="F61" s="2"/>
      <c r="G61" s="2"/>
      <c r="H61" s="2"/>
      <c r="I61" s="2"/>
      <c r="J61" s="2"/>
      <c r="K61" s="2"/>
      <c r="L61" s="2"/>
      <c r="M61" s="2"/>
      <c r="N61" s="2"/>
      <c r="O61" s="2"/>
      <c r="P61" s="2"/>
      <c r="Q61" s="2"/>
      <c r="R61" s="2"/>
      <c r="S61" s="2"/>
      <c r="T61" s="2"/>
      <c r="U61" s="58"/>
    </row>
    <row r="62" spans="2:21" ht="13.8" customHeight="1" x14ac:dyDescent="0.25">
      <c r="B62" s="2"/>
      <c r="C62" s="2" t="s">
        <v>227</v>
      </c>
      <c r="D62" s="2"/>
      <c r="E62" s="2"/>
      <c r="F62" s="2"/>
      <c r="G62" s="2"/>
      <c r="H62" s="2"/>
      <c r="I62" s="8" t="s">
        <v>445</v>
      </c>
      <c r="J62" s="2"/>
      <c r="K62" s="320" t="s">
        <v>409</v>
      </c>
      <c r="L62" s="320"/>
      <c r="M62" s="320"/>
      <c r="N62" s="320"/>
      <c r="O62" s="320"/>
      <c r="P62" s="320"/>
      <c r="Q62" s="320"/>
      <c r="R62" s="320"/>
      <c r="S62" s="320"/>
      <c r="T62" s="320"/>
      <c r="U62" s="58"/>
    </row>
    <row r="63" spans="2:21" ht="14.4" x14ac:dyDescent="0.3">
      <c r="B63" s="2"/>
      <c r="C63" s="2"/>
      <c r="D63" s="2"/>
      <c r="E63" s="2"/>
      <c r="F63" s="2"/>
      <c r="G63" s="2"/>
      <c r="H63" s="2"/>
      <c r="I63" s="78" t="s">
        <v>407</v>
      </c>
      <c r="J63" s="2"/>
      <c r="K63" s="320"/>
      <c r="L63" s="320"/>
      <c r="M63" s="320"/>
      <c r="N63" s="320"/>
      <c r="O63" s="320"/>
      <c r="P63" s="320"/>
      <c r="Q63" s="320"/>
      <c r="R63" s="320"/>
      <c r="S63" s="320"/>
      <c r="T63" s="320"/>
      <c r="U63" s="58"/>
    </row>
    <row r="64" spans="2:21" x14ac:dyDescent="0.25">
      <c r="B64" s="2"/>
      <c r="C64" s="2"/>
      <c r="D64" s="2"/>
      <c r="E64" s="2"/>
      <c r="F64" s="2"/>
      <c r="G64" s="2"/>
      <c r="H64" s="2"/>
      <c r="I64" s="2"/>
      <c r="J64" s="2"/>
      <c r="K64" s="320"/>
      <c r="L64" s="320"/>
      <c r="M64" s="320"/>
      <c r="N64" s="320"/>
      <c r="O64" s="320"/>
      <c r="P64" s="320"/>
      <c r="Q64" s="320"/>
      <c r="R64" s="320"/>
      <c r="S64" s="320"/>
      <c r="T64" s="320"/>
      <c r="U64" s="58"/>
    </row>
    <row r="65" spans="2:21" ht="24" customHeight="1" x14ac:dyDescent="0.25">
      <c r="B65" s="2"/>
      <c r="C65" s="2"/>
      <c r="D65" s="2"/>
      <c r="E65" s="2"/>
      <c r="F65" s="2"/>
      <c r="G65" s="2"/>
      <c r="H65" s="2"/>
      <c r="I65" s="2"/>
      <c r="J65" s="2"/>
      <c r="K65" s="320"/>
      <c r="L65" s="320"/>
      <c r="M65" s="320"/>
      <c r="N65" s="320"/>
      <c r="O65" s="320"/>
      <c r="P65" s="320"/>
      <c r="Q65" s="320"/>
      <c r="R65" s="320"/>
      <c r="S65" s="320"/>
      <c r="T65" s="320"/>
      <c r="U65" s="58"/>
    </row>
    <row r="66" spans="2:21" x14ac:dyDescent="0.25">
      <c r="B66" s="2"/>
      <c r="C66" s="2"/>
      <c r="D66" s="2"/>
      <c r="E66" s="2"/>
      <c r="F66" s="2"/>
      <c r="G66" s="2"/>
      <c r="H66" s="2"/>
      <c r="I66" s="2"/>
      <c r="J66" s="2"/>
      <c r="K66" s="2"/>
      <c r="L66" s="2"/>
      <c r="M66" s="2"/>
      <c r="N66" s="2"/>
      <c r="O66" s="2"/>
      <c r="P66" s="2"/>
      <c r="Q66" s="2"/>
      <c r="R66" s="2"/>
      <c r="S66" s="2"/>
      <c r="T66" s="2"/>
      <c r="U66" s="58"/>
    </row>
  </sheetData>
  <sheetProtection algorithmName="SHA-512" hashValue="7o/tncW8DiVIrztKO9/e/+YdafLRKN12X6xwfpRpty3cz9IU18M8vt7+m9bYHKJJemCY6FD06aF8iH8eFc5Ngg==" saltValue="jal7NEgO6jnYhhMj/FbEwg==" spinCount="100000" sheet="1" objects="1" scenarios="1"/>
  <mergeCells count="13">
    <mergeCell ref="C6:I6"/>
    <mergeCell ref="C4:K5"/>
    <mergeCell ref="C3:K3"/>
    <mergeCell ref="K62:T65"/>
    <mergeCell ref="K29:T31"/>
    <mergeCell ref="K33:T34"/>
    <mergeCell ref="K55:T56"/>
    <mergeCell ref="K36:T37"/>
    <mergeCell ref="K40:T41"/>
    <mergeCell ref="K43:T45"/>
    <mergeCell ref="K47:T50"/>
    <mergeCell ref="K52:T53"/>
    <mergeCell ref="K58:T59"/>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3:ER380"/>
  <sheetViews>
    <sheetView zoomScaleNormal="100" workbookViewId="0">
      <pane xSplit="2" ySplit="14" topLeftCell="C35" activePane="bottomRight" state="frozen"/>
      <selection activeCell="Y154" sqref="Y154"/>
      <selection pane="topRight" activeCell="Y154" sqref="Y154"/>
      <selection pane="bottomLeft" activeCell="Y154" sqref="Y154"/>
      <selection pane="bottomRight" activeCell="L40" sqref="L40"/>
    </sheetView>
  </sheetViews>
  <sheetFormatPr defaultRowHeight="13.8" outlineLevelRow="1" x14ac:dyDescent="0.25"/>
  <cols>
    <col min="1" max="1" width="5.6640625" style="59" customWidth="1"/>
    <col min="2" max="2" width="5.21875" style="59" customWidth="1"/>
    <col min="3" max="3" width="57.33203125" style="59" customWidth="1"/>
    <col min="4" max="4" width="4.88671875" style="59" customWidth="1"/>
    <col min="5" max="5" width="10.44140625" style="127" customWidth="1"/>
    <col min="6" max="6" width="4.77734375" style="59" customWidth="1"/>
    <col min="7" max="7" width="6.88671875" style="59" customWidth="1"/>
    <col min="8" max="8" width="13.44140625" style="59" customWidth="1"/>
    <col min="9" max="9" width="13.109375" style="59" customWidth="1"/>
    <col min="10" max="10" width="12.21875" style="59" customWidth="1"/>
    <col min="11" max="11" width="5.33203125" style="59" customWidth="1"/>
    <col min="12" max="14" width="11.109375" style="59" bestFit="1" customWidth="1"/>
    <col min="15" max="24" width="9.33203125" style="59" bestFit="1" customWidth="1"/>
    <col min="25" max="25" width="4.88671875" style="59" customWidth="1"/>
    <col min="26" max="16384" width="8.88671875" style="59"/>
  </cols>
  <sheetData>
    <row r="3" spans="2:25" ht="14.4" thickBot="1" x14ac:dyDescent="0.3">
      <c r="B3" s="58"/>
      <c r="C3" s="58"/>
      <c r="D3" s="58"/>
      <c r="E3" s="79"/>
      <c r="F3" s="58"/>
      <c r="G3" s="58"/>
      <c r="H3" s="58"/>
      <c r="I3" s="58"/>
      <c r="J3" s="58"/>
      <c r="K3" s="58"/>
      <c r="L3" s="58"/>
      <c r="M3" s="58"/>
      <c r="N3" s="58"/>
      <c r="O3" s="58"/>
      <c r="P3" s="58"/>
      <c r="Q3" s="58"/>
      <c r="R3" s="58"/>
      <c r="S3" s="58"/>
      <c r="T3" s="58"/>
      <c r="U3" s="58"/>
      <c r="V3" s="58"/>
      <c r="W3" s="58"/>
      <c r="X3" s="58"/>
      <c r="Y3" s="58"/>
    </row>
    <row r="4" spans="2:25" x14ac:dyDescent="0.25">
      <c r="B4" s="58"/>
      <c r="C4" s="60" t="str">
        <f>'0-Instructiuni'!C3</f>
        <v>PROGRAMUL REGIONAL NORD-VEST 2021-2027</v>
      </c>
      <c r="D4" s="141"/>
      <c r="E4" s="206"/>
      <c r="F4" s="207"/>
      <c r="G4" s="207"/>
      <c r="H4" s="207"/>
      <c r="I4" s="208"/>
      <c r="J4" s="58"/>
      <c r="K4" s="58"/>
      <c r="L4" s="58"/>
      <c r="M4" s="58"/>
      <c r="N4" s="58"/>
      <c r="O4" s="58"/>
      <c r="P4" s="58"/>
      <c r="Q4" s="58"/>
      <c r="R4" s="58"/>
      <c r="S4" s="58"/>
      <c r="T4" s="58"/>
      <c r="U4" s="58"/>
      <c r="V4" s="58"/>
      <c r="W4" s="58"/>
      <c r="X4" s="58"/>
      <c r="Y4" s="58"/>
    </row>
    <row r="5" spans="2:25" x14ac:dyDescent="0.25">
      <c r="B5" s="58"/>
      <c r="C5" s="339" t="str">
        <f>'0-Instructiuni'!C4</f>
        <v>Obiectiv specific: O Europă mai competitivă și mai inteligentă, prin promovarea unei transformări economice inovatoare și inteligente și a conectivității TIC regionale</v>
      </c>
      <c r="D5" s="340"/>
      <c r="E5" s="340"/>
      <c r="F5" s="340"/>
      <c r="G5" s="340"/>
      <c r="H5" s="340"/>
      <c r="I5" s="341"/>
      <c r="J5" s="58"/>
      <c r="K5" s="58"/>
      <c r="L5" s="58"/>
      <c r="M5" s="58"/>
      <c r="N5" s="58"/>
      <c r="O5" s="58"/>
      <c r="P5" s="58"/>
      <c r="Q5" s="58"/>
      <c r="R5" s="58"/>
      <c r="S5" s="58"/>
      <c r="T5" s="58"/>
      <c r="U5" s="58"/>
      <c r="V5" s="58"/>
      <c r="W5" s="58"/>
      <c r="X5" s="58"/>
      <c r="Y5" s="58"/>
    </row>
    <row r="6" spans="2:25" x14ac:dyDescent="0.25">
      <c r="B6" s="58"/>
      <c r="C6" s="339"/>
      <c r="D6" s="340"/>
      <c r="E6" s="340"/>
      <c r="F6" s="340"/>
      <c r="G6" s="340"/>
      <c r="H6" s="340"/>
      <c r="I6" s="341"/>
      <c r="J6" s="58"/>
      <c r="K6" s="58"/>
      <c r="L6" s="58"/>
      <c r="M6" s="58"/>
      <c r="N6" s="58"/>
      <c r="O6" s="58"/>
      <c r="P6" s="58"/>
      <c r="Q6" s="58"/>
      <c r="R6" s="58"/>
      <c r="S6" s="58"/>
      <c r="T6" s="58"/>
      <c r="U6" s="58"/>
      <c r="V6" s="58"/>
      <c r="W6" s="58"/>
      <c r="X6" s="58"/>
      <c r="Y6" s="58"/>
    </row>
    <row r="7" spans="2:25" x14ac:dyDescent="0.25">
      <c r="B7" s="58"/>
      <c r="C7" s="62" t="str">
        <f>'0-Instructiuni'!C6</f>
        <v>Actiune: a) Transformarea digitală a IMM-urilor</v>
      </c>
      <c r="D7" s="67"/>
      <c r="E7" s="79"/>
      <c r="F7" s="58"/>
      <c r="G7" s="58"/>
      <c r="H7" s="58"/>
      <c r="I7" s="209"/>
      <c r="J7" s="58"/>
      <c r="K7" s="58"/>
      <c r="L7" s="58"/>
      <c r="M7" s="58"/>
      <c r="N7" s="58"/>
      <c r="O7" s="58"/>
      <c r="P7" s="58"/>
      <c r="Q7" s="58"/>
      <c r="R7" s="58"/>
      <c r="S7" s="58"/>
      <c r="T7" s="58"/>
      <c r="U7" s="58"/>
      <c r="V7" s="58"/>
      <c r="W7" s="58"/>
      <c r="X7" s="58"/>
      <c r="Y7" s="58"/>
    </row>
    <row r="8" spans="2:25" ht="14.4" thickBot="1" x14ac:dyDescent="0.3">
      <c r="B8" s="58"/>
      <c r="C8" s="64" t="str">
        <f>'0-Instructiuni'!C7</f>
        <v>Apel de proiecte nr. PRNV/2023/121/1</v>
      </c>
      <c r="D8" s="142"/>
      <c r="E8" s="210"/>
      <c r="F8" s="211"/>
      <c r="G8" s="211"/>
      <c r="H8" s="211"/>
      <c r="I8" s="212"/>
      <c r="J8" s="58"/>
      <c r="K8" s="58"/>
      <c r="L8" s="58"/>
      <c r="M8" s="58"/>
      <c r="N8" s="58"/>
      <c r="O8" s="58"/>
      <c r="P8" s="58"/>
      <c r="Q8" s="58"/>
      <c r="R8" s="58"/>
      <c r="S8" s="58"/>
      <c r="T8" s="58"/>
      <c r="U8" s="58"/>
      <c r="V8" s="58"/>
      <c r="W8" s="58"/>
      <c r="X8" s="58"/>
      <c r="Y8" s="58"/>
    </row>
    <row r="9" spans="2:25" x14ac:dyDescent="0.25">
      <c r="B9" s="58"/>
      <c r="C9" s="67"/>
      <c r="D9" s="67"/>
      <c r="E9" s="79"/>
      <c r="F9" s="58"/>
      <c r="G9" s="58"/>
      <c r="H9" s="58"/>
      <c r="I9" s="58"/>
      <c r="J9" s="58"/>
      <c r="K9" s="58"/>
      <c r="L9" s="128">
        <f>IF(L13="Implementare",0,J9+1)</f>
        <v>0</v>
      </c>
      <c r="M9" s="128">
        <f t="shared" ref="M9" si="0">IF(M13="Implementare",0,L9+1)</f>
        <v>0</v>
      </c>
      <c r="N9" s="128">
        <f t="shared" ref="N9" si="1">IF(N13="Implementare",0,M9+1)</f>
        <v>1</v>
      </c>
      <c r="O9" s="128">
        <f t="shared" ref="O9:X9" si="2">IF(O13="Implementare",0,N9+1)</f>
        <v>2</v>
      </c>
      <c r="P9" s="128">
        <f t="shared" si="2"/>
        <v>3</v>
      </c>
      <c r="Q9" s="128">
        <f t="shared" si="2"/>
        <v>4</v>
      </c>
      <c r="R9" s="128">
        <f t="shared" si="2"/>
        <v>5</v>
      </c>
      <c r="S9" s="128">
        <f t="shared" si="2"/>
        <v>6</v>
      </c>
      <c r="T9" s="128">
        <f t="shared" si="2"/>
        <v>7</v>
      </c>
      <c r="U9" s="128">
        <f t="shared" si="2"/>
        <v>8</v>
      </c>
      <c r="V9" s="128">
        <f t="shared" si="2"/>
        <v>9</v>
      </c>
      <c r="W9" s="128">
        <f t="shared" si="2"/>
        <v>10</v>
      </c>
      <c r="X9" s="128">
        <f t="shared" si="2"/>
        <v>11</v>
      </c>
      <c r="Y9" s="58"/>
    </row>
    <row r="10" spans="2:25" ht="21" customHeight="1" x14ac:dyDescent="0.25">
      <c r="B10" s="58"/>
      <c r="C10" s="348" t="s">
        <v>55</v>
      </c>
      <c r="D10" s="349"/>
      <c r="E10" s="349"/>
      <c r="F10" s="349"/>
      <c r="G10" s="349"/>
      <c r="H10" s="349"/>
      <c r="I10" s="349"/>
      <c r="J10" s="349"/>
      <c r="K10" s="350"/>
      <c r="L10" s="129">
        <f>YEAR(E29)</f>
        <v>2023</v>
      </c>
      <c r="M10" s="129">
        <f>L10+1</f>
        <v>2024</v>
      </c>
      <c r="N10" s="129">
        <f t="shared" ref="N10:X10" si="3">M10+1</f>
        <v>2025</v>
      </c>
      <c r="O10" s="129">
        <f t="shared" si="3"/>
        <v>2026</v>
      </c>
      <c r="P10" s="129">
        <f t="shared" si="3"/>
        <v>2027</v>
      </c>
      <c r="Q10" s="129">
        <f t="shared" si="3"/>
        <v>2028</v>
      </c>
      <c r="R10" s="129">
        <f t="shared" si="3"/>
        <v>2029</v>
      </c>
      <c r="S10" s="129">
        <f t="shared" si="3"/>
        <v>2030</v>
      </c>
      <c r="T10" s="129">
        <f t="shared" si="3"/>
        <v>2031</v>
      </c>
      <c r="U10" s="129">
        <f t="shared" si="3"/>
        <v>2032</v>
      </c>
      <c r="V10" s="129">
        <f t="shared" si="3"/>
        <v>2033</v>
      </c>
      <c r="W10" s="129">
        <f t="shared" si="3"/>
        <v>2034</v>
      </c>
      <c r="X10" s="129">
        <f t="shared" si="3"/>
        <v>2035</v>
      </c>
      <c r="Y10" s="58"/>
    </row>
    <row r="11" spans="2:25" ht="15.6" hidden="1" x14ac:dyDescent="0.25">
      <c r="B11" s="58"/>
      <c r="C11" s="81"/>
      <c r="D11" s="82"/>
      <c r="E11" s="80"/>
      <c r="F11" s="83"/>
      <c r="G11" s="83"/>
      <c r="H11" s="82"/>
      <c r="I11" s="82"/>
      <c r="J11" s="83"/>
      <c r="K11" s="83"/>
      <c r="L11" s="130">
        <f>DATE(L10,12,31)</f>
        <v>45291</v>
      </c>
      <c r="M11" s="130">
        <f t="shared" ref="M11:X11" si="4">DATE(M10,12,31)</f>
        <v>45657</v>
      </c>
      <c r="N11" s="130">
        <f t="shared" si="4"/>
        <v>46022</v>
      </c>
      <c r="O11" s="130">
        <f t="shared" si="4"/>
        <v>46387</v>
      </c>
      <c r="P11" s="130">
        <f t="shared" si="4"/>
        <v>46752</v>
      </c>
      <c r="Q11" s="130">
        <f t="shared" si="4"/>
        <v>47118</v>
      </c>
      <c r="R11" s="130">
        <f t="shared" si="4"/>
        <v>47483</v>
      </c>
      <c r="S11" s="130">
        <f t="shared" si="4"/>
        <v>47848</v>
      </c>
      <c r="T11" s="130">
        <f t="shared" si="4"/>
        <v>48213</v>
      </c>
      <c r="U11" s="130">
        <f t="shared" si="4"/>
        <v>48579</v>
      </c>
      <c r="V11" s="130">
        <f t="shared" si="4"/>
        <v>48944</v>
      </c>
      <c r="W11" s="130">
        <f t="shared" si="4"/>
        <v>49309</v>
      </c>
      <c r="X11" s="130">
        <f t="shared" si="4"/>
        <v>49674</v>
      </c>
      <c r="Y11" s="58"/>
    </row>
    <row r="12" spans="2:25" ht="15.6" hidden="1" x14ac:dyDescent="0.25">
      <c r="B12" s="58"/>
      <c r="C12" s="81"/>
      <c r="D12" s="82"/>
      <c r="E12" s="80"/>
      <c r="F12" s="83"/>
      <c r="G12" s="83"/>
      <c r="H12" s="82"/>
      <c r="I12" s="82"/>
      <c r="J12" s="83"/>
      <c r="K12" s="83"/>
      <c r="L12" s="131">
        <f>DATEDIF(E29-1,L11,"M")</f>
        <v>6</v>
      </c>
      <c r="M12" s="131">
        <f>DATEDIF(L11,M11,"M")</f>
        <v>12</v>
      </c>
      <c r="N12" s="131">
        <f t="shared" ref="N12:X12" si="5">DATEDIF(M11,N11,"M")</f>
        <v>12</v>
      </c>
      <c r="O12" s="131">
        <f t="shared" si="5"/>
        <v>12</v>
      </c>
      <c r="P12" s="131">
        <f t="shared" si="5"/>
        <v>12</v>
      </c>
      <c r="Q12" s="131">
        <f t="shared" si="5"/>
        <v>12</v>
      </c>
      <c r="R12" s="131">
        <f t="shared" si="5"/>
        <v>12</v>
      </c>
      <c r="S12" s="131">
        <f t="shared" si="5"/>
        <v>12</v>
      </c>
      <c r="T12" s="131">
        <f t="shared" si="5"/>
        <v>12</v>
      </c>
      <c r="U12" s="131">
        <f t="shared" si="5"/>
        <v>12</v>
      </c>
      <c r="V12" s="131">
        <f t="shared" si="5"/>
        <v>12</v>
      </c>
      <c r="W12" s="131">
        <f t="shared" si="5"/>
        <v>12</v>
      </c>
      <c r="X12" s="131">
        <f t="shared" si="5"/>
        <v>12</v>
      </c>
      <c r="Y12" s="58"/>
    </row>
    <row r="13" spans="2:25" ht="22.8" customHeight="1" x14ac:dyDescent="0.25">
      <c r="B13" s="58"/>
      <c r="C13" s="348" t="s">
        <v>56</v>
      </c>
      <c r="D13" s="349"/>
      <c r="E13" s="349"/>
      <c r="F13" s="349"/>
      <c r="G13" s="349"/>
      <c r="H13" s="349"/>
      <c r="I13" s="349"/>
      <c r="J13" s="349"/>
      <c r="K13" s="350"/>
      <c r="L13" s="132" t="s">
        <v>54</v>
      </c>
      <c r="M13" s="133" t="str">
        <f>IF($E$30-L12&gt;0,"Implementare","Operare")</f>
        <v>Implementare</v>
      </c>
      <c r="N13" s="133" t="str">
        <f t="shared" ref="N13:X13" si="6">IF($E$30-M12&gt;0,"Implementare","Operare")</f>
        <v>Operare</v>
      </c>
      <c r="O13" s="133" t="str">
        <f t="shared" si="6"/>
        <v>Operare</v>
      </c>
      <c r="P13" s="133" t="str">
        <f t="shared" si="6"/>
        <v>Operare</v>
      </c>
      <c r="Q13" s="133" t="str">
        <f t="shared" si="6"/>
        <v>Operare</v>
      </c>
      <c r="R13" s="133" t="str">
        <f t="shared" si="6"/>
        <v>Operare</v>
      </c>
      <c r="S13" s="133" t="str">
        <f t="shared" si="6"/>
        <v>Operare</v>
      </c>
      <c r="T13" s="133" t="str">
        <f t="shared" si="6"/>
        <v>Operare</v>
      </c>
      <c r="U13" s="133" t="str">
        <f t="shared" si="6"/>
        <v>Operare</v>
      </c>
      <c r="V13" s="133" t="str">
        <f t="shared" si="6"/>
        <v>Operare</v>
      </c>
      <c r="W13" s="133" t="str">
        <f t="shared" si="6"/>
        <v>Operare</v>
      </c>
      <c r="X13" s="133" t="str">
        <f t="shared" si="6"/>
        <v>Operare</v>
      </c>
      <c r="Y13" s="58"/>
    </row>
    <row r="14" spans="2:25" x14ac:dyDescent="0.25">
      <c r="B14" s="58"/>
      <c r="C14" s="58"/>
      <c r="D14" s="58"/>
      <c r="E14" s="84"/>
      <c r="F14" s="67"/>
      <c r="G14" s="67"/>
      <c r="H14" s="67"/>
      <c r="I14" s="67"/>
      <c r="J14" s="67"/>
      <c r="K14" s="67"/>
      <c r="L14" s="67"/>
      <c r="M14" s="271"/>
      <c r="N14" s="67"/>
      <c r="O14" s="67"/>
      <c r="P14" s="67"/>
      <c r="Q14" s="67"/>
      <c r="R14" s="67"/>
      <c r="S14" s="67"/>
      <c r="T14" s="67"/>
      <c r="U14" s="67"/>
      <c r="V14" s="67"/>
      <c r="W14" s="58"/>
      <c r="X14" s="58"/>
      <c r="Y14" s="58"/>
    </row>
    <row r="15" spans="2:25" x14ac:dyDescent="0.25">
      <c r="E15" s="59"/>
    </row>
    <row r="16" spans="2:25" x14ac:dyDescent="0.25">
      <c r="E16" s="59"/>
    </row>
    <row r="17" spans="2:25" x14ac:dyDescent="0.25">
      <c r="B17" s="58"/>
      <c r="C17" s="58"/>
      <c r="D17" s="58"/>
      <c r="E17" s="84"/>
      <c r="F17" s="67"/>
      <c r="G17" s="67"/>
      <c r="H17" s="67"/>
      <c r="I17" s="67"/>
      <c r="J17" s="67"/>
      <c r="K17" s="67"/>
      <c r="L17" s="67"/>
      <c r="M17" s="67"/>
      <c r="N17" s="67"/>
      <c r="O17" s="67"/>
      <c r="P17" s="67"/>
      <c r="Q17" s="67"/>
      <c r="R17" s="67"/>
      <c r="S17" s="67"/>
      <c r="T17" s="67"/>
      <c r="U17" s="67"/>
      <c r="V17" s="67"/>
      <c r="W17" s="58"/>
      <c r="X17" s="58"/>
      <c r="Y17" s="58"/>
    </row>
    <row r="18" spans="2:25" s="89" customFormat="1" ht="24.6" customHeight="1" x14ac:dyDescent="0.3">
      <c r="B18" s="85"/>
      <c r="C18" s="86" t="s">
        <v>57</v>
      </c>
      <c r="D18" s="87"/>
      <c r="E18" s="88"/>
      <c r="F18" s="87"/>
      <c r="G18" s="87"/>
      <c r="H18" s="87"/>
      <c r="I18" s="87"/>
      <c r="J18" s="87"/>
      <c r="K18" s="87"/>
      <c r="L18" s="87"/>
      <c r="M18" s="87"/>
      <c r="N18" s="87"/>
      <c r="O18" s="87"/>
      <c r="P18" s="87"/>
      <c r="Q18" s="87"/>
      <c r="R18" s="87"/>
      <c r="S18" s="87"/>
      <c r="T18" s="87"/>
      <c r="U18" s="87"/>
      <c r="V18" s="87"/>
      <c r="W18" s="87"/>
      <c r="X18" s="87"/>
      <c r="Y18" s="85"/>
    </row>
    <row r="19" spans="2:25" s="92" customFormat="1" x14ac:dyDescent="0.3">
      <c r="B19" s="90"/>
      <c r="C19" s="90"/>
      <c r="D19" s="90"/>
      <c r="E19" s="91"/>
      <c r="F19" s="90"/>
      <c r="G19" s="90"/>
      <c r="H19" s="90"/>
      <c r="I19" s="90"/>
      <c r="J19" s="90"/>
      <c r="K19" s="90"/>
      <c r="L19" s="90"/>
      <c r="M19" s="90"/>
      <c r="N19" s="90"/>
      <c r="O19" s="90"/>
      <c r="P19" s="90"/>
      <c r="Q19" s="90"/>
      <c r="R19" s="90"/>
      <c r="S19" s="90"/>
      <c r="T19" s="90"/>
      <c r="U19" s="90"/>
      <c r="V19" s="90"/>
      <c r="W19" s="90"/>
      <c r="X19" s="90"/>
      <c r="Y19" s="90"/>
    </row>
    <row r="20" spans="2:25" s="92" customFormat="1" ht="19.8" customHeight="1" x14ac:dyDescent="0.3">
      <c r="B20" s="90"/>
      <c r="C20" s="93" t="s">
        <v>76</v>
      </c>
      <c r="D20" s="90"/>
      <c r="E20" s="351"/>
      <c r="F20" s="352"/>
      <c r="G20" s="352"/>
      <c r="H20" s="352"/>
      <c r="I20" s="352"/>
      <c r="J20" s="352"/>
      <c r="K20" s="353"/>
      <c r="L20" s="90"/>
      <c r="M20" s="90"/>
      <c r="N20" s="90"/>
      <c r="O20" s="90"/>
      <c r="P20" s="90"/>
      <c r="Q20" s="90"/>
      <c r="R20" s="90"/>
      <c r="S20" s="90"/>
      <c r="T20" s="90"/>
      <c r="U20" s="90"/>
      <c r="V20" s="90"/>
      <c r="W20" s="90"/>
      <c r="X20" s="90"/>
      <c r="Y20" s="90"/>
    </row>
    <row r="21" spans="2:25" s="92" customFormat="1" x14ac:dyDescent="0.3">
      <c r="B21" s="90"/>
      <c r="C21" s="90"/>
      <c r="D21" s="90"/>
      <c r="E21" s="91"/>
      <c r="F21" s="90"/>
      <c r="G21" s="90"/>
      <c r="H21" s="90"/>
      <c r="I21" s="90"/>
      <c r="J21" s="90"/>
      <c r="K21" s="90"/>
      <c r="L21" s="90"/>
      <c r="M21" s="90"/>
      <c r="N21" s="90"/>
      <c r="O21" s="90"/>
      <c r="P21" s="90"/>
      <c r="Q21" s="90"/>
      <c r="R21" s="90"/>
      <c r="S21" s="90"/>
      <c r="T21" s="90"/>
      <c r="U21" s="90"/>
      <c r="V21" s="90"/>
      <c r="W21" s="90"/>
      <c r="X21" s="90"/>
      <c r="Y21" s="90"/>
    </row>
    <row r="22" spans="2:25" s="92" customFormat="1" ht="46.2" customHeight="1" x14ac:dyDescent="0.3">
      <c r="B22" s="90"/>
      <c r="C22" s="93" t="s">
        <v>77</v>
      </c>
      <c r="D22" s="90"/>
      <c r="E22" s="354"/>
      <c r="F22" s="355"/>
      <c r="G22" s="355"/>
      <c r="H22" s="355"/>
      <c r="I22" s="355"/>
      <c r="J22" s="355"/>
      <c r="K22" s="356"/>
      <c r="L22" s="90"/>
      <c r="M22" s="90"/>
      <c r="N22" s="90"/>
      <c r="O22" s="90"/>
      <c r="P22" s="90"/>
      <c r="Q22" s="90"/>
      <c r="R22" s="90"/>
      <c r="S22" s="90"/>
      <c r="T22" s="90"/>
      <c r="U22" s="90"/>
      <c r="V22" s="90"/>
      <c r="W22" s="90"/>
      <c r="X22" s="90"/>
      <c r="Y22" s="90"/>
    </row>
    <row r="23" spans="2:25" s="92" customFormat="1" x14ac:dyDescent="0.3">
      <c r="B23" s="90"/>
      <c r="C23" s="90"/>
      <c r="D23" s="90"/>
      <c r="E23" s="91"/>
      <c r="F23" s="90"/>
      <c r="G23" s="90"/>
      <c r="H23" s="90"/>
      <c r="I23" s="90"/>
      <c r="J23" s="90"/>
      <c r="K23" s="90"/>
      <c r="L23" s="90"/>
      <c r="M23" s="90"/>
      <c r="N23" s="90"/>
      <c r="O23" s="90"/>
      <c r="P23" s="90"/>
      <c r="Q23" s="90"/>
      <c r="R23" s="90"/>
      <c r="S23" s="90"/>
      <c r="T23" s="90"/>
      <c r="U23" s="90"/>
      <c r="V23" s="90"/>
      <c r="W23" s="90"/>
      <c r="X23" s="90"/>
      <c r="Y23" s="90"/>
    </row>
    <row r="24" spans="2:25" s="92" customFormat="1" ht="14.4" x14ac:dyDescent="0.3">
      <c r="B24" s="90"/>
      <c r="C24" s="94" t="s">
        <v>78</v>
      </c>
      <c r="D24" s="90"/>
      <c r="E24" s="95"/>
      <c r="F24" s="90"/>
      <c r="G24" s="96" t="s">
        <v>79</v>
      </c>
      <c r="H24" s="90"/>
      <c r="I24" s="90"/>
      <c r="J24" s="90"/>
      <c r="K24" s="90"/>
      <c r="L24" s="90"/>
      <c r="M24" s="90"/>
      <c r="N24" s="90"/>
      <c r="O24" s="90"/>
      <c r="P24" s="90"/>
      <c r="Q24" s="90"/>
      <c r="R24" s="90"/>
      <c r="S24" s="90"/>
      <c r="T24" s="90"/>
      <c r="U24" s="90"/>
      <c r="V24" s="90"/>
      <c r="W24" s="90"/>
      <c r="X24" s="90"/>
      <c r="Y24" s="90"/>
    </row>
    <row r="25" spans="2:25" s="92" customFormat="1" x14ac:dyDescent="0.3">
      <c r="B25" s="90"/>
      <c r="C25" s="90"/>
      <c r="D25" s="90"/>
      <c r="E25" s="91"/>
      <c r="F25" s="90"/>
      <c r="G25" s="96" t="s">
        <v>80</v>
      </c>
      <c r="H25" s="90"/>
      <c r="I25" s="90"/>
      <c r="J25" s="90"/>
      <c r="K25" s="90"/>
      <c r="L25" s="90"/>
      <c r="M25" s="90"/>
      <c r="N25" s="90"/>
      <c r="O25" s="90"/>
      <c r="P25" s="90"/>
      <c r="Q25" s="90"/>
      <c r="R25" s="90"/>
      <c r="S25" s="90"/>
      <c r="T25" s="90"/>
      <c r="U25" s="90"/>
      <c r="V25" s="90"/>
      <c r="W25" s="90"/>
      <c r="X25" s="90"/>
      <c r="Y25" s="90"/>
    </row>
    <row r="26" spans="2:25" s="92" customFormat="1" x14ac:dyDescent="0.3">
      <c r="B26" s="90"/>
      <c r="C26" s="90"/>
      <c r="D26" s="90"/>
      <c r="E26" s="91"/>
      <c r="F26" s="90"/>
      <c r="G26" s="97"/>
      <c r="H26" s="90"/>
      <c r="I26" s="90"/>
      <c r="J26" s="90"/>
      <c r="K26" s="90"/>
      <c r="L26" s="90"/>
      <c r="M26" s="90"/>
      <c r="N26" s="90"/>
      <c r="O26" s="90"/>
      <c r="P26" s="90"/>
      <c r="Q26" s="90"/>
      <c r="R26" s="90"/>
      <c r="S26" s="90"/>
      <c r="T26" s="90"/>
      <c r="U26" s="90"/>
      <c r="V26" s="90"/>
      <c r="W26" s="90"/>
      <c r="X26" s="90"/>
      <c r="Y26" s="90"/>
    </row>
    <row r="27" spans="2:25" s="92" customFormat="1" ht="14.4" x14ac:dyDescent="0.3">
      <c r="B27" s="90"/>
      <c r="C27" s="228" t="s">
        <v>33</v>
      </c>
      <c r="D27" s="90"/>
      <c r="E27" s="270">
        <v>4.9307999999999996</v>
      </c>
      <c r="F27" s="90"/>
      <c r="G27" s="90"/>
      <c r="H27" s="90"/>
      <c r="I27" s="90"/>
      <c r="J27" s="90"/>
      <c r="K27" s="90"/>
      <c r="L27" s="90"/>
      <c r="M27" s="90"/>
      <c r="N27" s="90"/>
      <c r="O27" s="90"/>
      <c r="P27" s="90"/>
      <c r="Q27" s="90"/>
      <c r="R27" s="90"/>
      <c r="S27" s="90"/>
      <c r="T27" s="90"/>
      <c r="U27" s="90"/>
      <c r="V27" s="90"/>
      <c r="W27" s="90"/>
      <c r="X27" s="90"/>
      <c r="Y27" s="90"/>
    </row>
    <row r="28" spans="2:25" s="92" customFormat="1" ht="14.4" x14ac:dyDescent="0.3">
      <c r="B28" s="90"/>
      <c r="C28" s="58"/>
      <c r="D28" s="90"/>
      <c r="E28" s="58"/>
      <c r="F28" s="90"/>
      <c r="G28" s="90"/>
      <c r="H28" s="90"/>
      <c r="I28" s="90"/>
      <c r="J28" s="90"/>
      <c r="K28" s="90"/>
      <c r="L28" s="90"/>
      <c r="M28" s="90"/>
      <c r="N28" s="90"/>
      <c r="O28" s="90"/>
      <c r="P28" s="90"/>
      <c r="Q28" s="90"/>
      <c r="R28" s="90"/>
      <c r="S28" s="90"/>
      <c r="T28" s="90"/>
      <c r="U28" s="90"/>
      <c r="V28" s="90"/>
      <c r="W28" s="90"/>
      <c r="X28" s="90"/>
      <c r="Y28" s="90"/>
    </row>
    <row r="29" spans="2:25" s="92" customFormat="1" ht="20.399999999999999" customHeight="1" x14ac:dyDescent="0.3">
      <c r="B29" s="90"/>
      <c r="C29" s="93" t="s">
        <v>118</v>
      </c>
      <c r="D29" s="90"/>
      <c r="E29" s="98">
        <v>45108</v>
      </c>
      <c r="F29" s="90"/>
      <c r="G29" s="90"/>
      <c r="H29" s="90"/>
      <c r="I29" s="90"/>
      <c r="J29" s="90"/>
      <c r="K29" s="90"/>
      <c r="L29" s="90"/>
      <c r="M29" s="90"/>
      <c r="N29" s="90"/>
      <c r="O29" s="90"/>
      <c r="P29" s="90"/>
      <c r="Q29" s="90"/>
      <c r="R29" s="90"/>
      <c r="S29" s="90"/>
      <c r="T29" s="90"/>
      <c r="U29" s="90"/>
      <c r="V29" s="90"/>
      <c r="W29" s="90"/>
      <c r="X29" s="90"/>
      <c r="Y29" s="90"/>
    </row>
    <row r="30" spans="2:25" s="92" customFormat="1" ht="31.2" customHeight="1" x14ac:dyDescent="0.3">
      <c r="B30" s="90"/>
      <c r="C30" s="99" t="s">
        <v>119</v>
      </c>
      <c r="D30" s="90"/>
      <c r="E30" s="100">
        <v>9</v>
      </c>
      <c r="F30" s="90"/>
      <c r="G30" s="90"/>
      <c r="H30" s="90"/>
      <c r="I30" s="90"/>
      <c r="J30" s="90"/>
      <c r="K30" s="90"/>
      <c r="L30" s="90"/>
      <c r="M30" s="90"/>
      <c r="N30" s="90"/>
      <c r="O30" s="90"/>
      <c r="P30" s="90"/>
      <c r="Q30" s="90"/>
      <c r="R30" s="90"/>
      <c r="S30" s="90"/>
      <c r="T30" s="90"/>
      <c r="U30" s="90"/>
      <c r="V30" s="90"/>
      <c r="W30" s="90"/>
      <c r="X30" s="90"/>
      <c r="Y30" s="90"/>
    </row>
    <row r="31" spans="2:25" s="92" customFormat="1" x14ac:dyDescent="0.3">
      <c r="B31" s="90"/>
      <c r="C31" s="90"/>
      <c r="D31" s="90"/>
      <c r="E31" s="91"/>
      <c r="F31" s="90"/>
      <c r="G31" s="90"/>
      <c r="H31" s="90"/>
      <c r="I31" s="90"/>
      <c r="J31" s="90"/>
      <c r="K31" s="90"/>
      <c r="L31" s="90"/>
      <c r="M31" s="90"/>
      <c r="N31" s="90"/>
      <c r="O31" s="90"/>
      <c r="P31" s="90"/>
      <c r="Q31" s="90"/>
      <c r="R31" s="90"/>
      <c r="S31" s="90"/>
      <c r="T31" s="90"/>
      <c r="U31" s="90"/>
      <c r="V31" s="90"/>
      <c r="W31" s="90"/>
      <c r="X31" s="90"/>
      <c r="Y31" s="90"/>
    </row>
    <row r="32" spans="2:25" s="92" customFormat="1" x14ac:dyDescent="0.3"/>
    <row r="33" spans="1:148" s="92" customFormat="1" x14ac:dyDescent="0.3"/>
    <row r="34" spans="1:148" x14ac:dyDescent="0.25">
      <c r="B34" s="58"/>
      <c r="C34" s="68"/>
      <c r="D34" s="58"/>
      <c r="E34" s="79"/>
      <c r="F34" s="58"/>
      <c r="G34" s="58"/>
      <c r="H34" s="58"/>
      <c r="I34" s="58"/>
      <c r="J34" s="58"/>
      <c r="K34" s="58"/>
      <c r="L34" s="58"/>
      <c r="M34" s="58"/>
      <c r="N34" s="58"/>
      <c r="O34" s="58"/>
      <c r="P34" s="58"/>
      <c r="Q34" s="58"/>
      <c r="R34" s="58"/>
      <c r="S34" s="58"/>
      <c r="T34" s="58"/>
      <c r="U34" s="58"/>
      <c r="V34" s="58"/>
      <c r="W34" s="58"/>
      <c r="X34" s="58"/>
      <c r="Y34" s="58"/>
    </row>
    <row r="35" spans="1:148" s="89" customFormat="1" ht="23.4" customHeight="1" x14ac:dyDescent="0.3">
      <c r="B35" s="85"/>
      <c r="C35" s="86" t="s">
        <v>53</v>
      </c>
      <c r="D35" s="87"/>
      <c r="E35" s="88"/>
      <c r="F35" s="87"/>
      <c r="G35" s="87"/>
      <c r="H35" s="87"/>
      <c r="I35" s="87"/>
      <c r="J35" s="87"/>
      <c r="K35" s="87"/>
      <c r="L35" s="87"/>
      <c r="M35" s="87"/>
      <c r="N35" s="87"/>
      <c r="O35" s="87"/>
      <c r="P35" s="87"/>
      <c r="Q35" s="87"/>
      <c r="R35" s="87"/>
      <c r="S35" s="87"/>
      <c r="T35" s="87"/>
      <c r="U35" s="87"/>
      <c r="V35" s="87"/>
      <c r="W35" s="87"/>
      <c r="X35" s="87"/>
      <c r="Y35" s="85"/>
    </row>
    <row r="36" spans="1:148" x14ac:dyDescent="0.25">
      <c r="B36" s="58"/>
      <c r="C36" s="68"/>
      <c r="D36" s="58"/>
      <c r="E36" s="79"/>
      <c r="F36" s="58"/>
      <c r="G36" s="58"/>
      <c r="H36" s="58"/>
      <c r="I36" s="58"/>
      <c r="J36" s="58"/>
      <c r="K36" s="58"/>
      <c r="L36" s="58"/>
      <c r="M36" s="58"/>
      <c r="N36" s="58"/>
      <c r="O36" s="58"/>
      <c r="P36" s="58"/>
      <c r="Q36" s="58"/>
      <c r="R36" s="58"/>
      <c r="S36" s="58"/>
      <c r="T36" s="58"/>
      <c r="U36" s="58"/>
      <c r="V36" s="58"/>
      <c r="W36" s="58"/>
      <c r="X36" s="58"/>
      <c r="Y36" s="58"/>
    </row>
    <row r="37" spans="1:148" ht="30.6" customHeight="1" x14ac:dyDescent="0.25">
      <c r="B37" s="58"/>
      <c r="C37" s="342" t="s">
        <v>193</v>
      </c>
      <c r="D37" s="343"/>
      <c r="E37" s="343"/>
      <c r="F37" s="343"/>
      <c r="G37" s="343"/>
      <c r="H37" s="343"/>
      <c r="I37" s="344"/>
      <c r="J37" s="58"/>
      <c r="K37" s="58"/>
      <c r="L37" s="58"/>
      <c r="M37" s="58"/>
      <c r="N37" s="58"/>
      <c r="O37" s="58"/>
      <c r="P37" s="58"/>
      <c r="Q37" s="58"/>
      <c r="R37" s="58"/>
      <c r="S37" s="58"/>
      <c r="T37" s="58"/>
      <c r="U37" s="58"/>
      <c r="V37" s="58"/>
      <c r="W37" s="58"/>
      <c r="X37" s="58"/>
      <c r="Y37" s="58"/>
    </row>
    <row r="38" spans="1:148" x14ac:dyDescent="0.25">
      <c r="B38" s="58"/>
      <c r="C38" s="68"/>
      <c r="D38" s="58"/>
      <c r="E38" s="79"/>
      <c r="F38" s="58"/>
      <c r="G38" s="58"/>
      <c r="H38" s="58"/>
      <c r="I38" s="58"/>
      <c r="J38" s="58"/>
      <c r="K38" s="58"/>
      <c r="L38" s="58"/>
      <c r="M38" s="58"/>
      <c r="N38" s="58"/>
      <c r="O38" s="58"/>
      <c r="P38" s="58"/>
      <c r="Q38" s="58"/>
      <c r="R38" s="58"/>
      <c r="S38" s="58"/>
      <c r="T38" s="58"/>
      <c r="U38" s="58"/>
      <c r="V38" s="58"/>
      <c r="W38" s="58"/>
      <c r="X38" s="58"/>
      <c r="Y38" s="58"/>
    </row>
    <row r="39" spans="1:148" ht="27.6" customHeight="1" outlineLevel="1" x14ac:dyDescent="0.25">
      <c r="B39" s="58"/>
      <c r="C39" s="357" t="s">
        <v>61</v>
      </c>
      <c r="D39" s="357"/>
      <c r="E39" s="357"/>
      <c r="F39" s="357"/>
      <c r="G39" s="357"/>
      <c r="H39" s="357"/>
      <c r="I39" s="357"/>
      <c r="J39" s="58"/>
      <c r="K39" s="58"/>
      <c r="L39" s="58"/>
      <c r="M39" s="58"/>
      <c r="N39" s="58"/>
      <c r="O39" s="58"/>
      <c r="P39" s="58"/>
      <c r="Q39" s="58"/>
      <c r="R39" s="58"/>
      <c r="S39" s="58"/>
      <c r="T39" s="58"/>
      <c r="U39" s="58"/>
      <c r="V39" s="58"/>
      <c r="W39" s="58"/>
      <c r="X39" s="58"/>
      <c r="Y39" s="58"/>
    </row>
    <row r="40" spans="1:148" outlineLevel="1" x14ac:dyDescent="0.25">
      <c r="B40" s="58"/>
      <c r="C40" s="229"/>
      <c r="D40" s="58"/>
      <c r="E40" s="102" t="s">
        <v>62</v>
      </c>
      <c r="F40" s="58"/>
      <c r="G40" s="58"/>
      <c r="H40" s="58"/>
      <c r="I40" s="58"/>
      <c r="J40" s="79" t="s">
        <v>47</v>
      </c>
      <c r="K40" s="79"/>
      <c r="L40" s="103"/>
      <c r="M40" s="103"/>
      <c r="N40" s="103"/>
      <c r="O40" s="103"/>
      <c r="P40" s="103"/>
      <c r="Q40" s="103"/>
      <c r="R40" s="103"/>
      <c r="S40" s="103"/>
      <c r="T40" s="103"/>
      <c r="U40" s="103"/>
      <c r="V40" s="103"/>
      <c r="W40" s="103"/>
      <c r="X40" s="103"/>
      <c r="Y40" s="58"/>
    </row>
    <row r="41" spans="1:148" outlineLevel="1" x14ac:dyDescent="0.25">
      <c r="B41" s="58"/>
      <c r="C41" s="229"/>
      <c r="D41" s="58"/>
      <c r="E41" s="102" t="s">
        <v>62</v>
      </c>
      <c r="F41" s="58"/>
      <c r="G41" s="58"/>
      <c r="H41" s="58"/>
      <c r="I41" s="58"/>
      <c r="J41" s="79" t="s">
        <v>47</v>
      </c>
      <c r="K41" s="79"/>
      <c r="L41" s="103"/>
      <c r="M41" s="103"/>
      <c r="N41" s="103"/>
      <c r="O41" s="103"/>
      <c r="P41" s="103"/>
      <c r="Q41" s="103"/>
      <c r="R41" s="103"/>
      <c r="S41" s="103"/>
      <c r="T41" s="103"/>
      <c r="U41" s="103"/>
      <c r="V41" s="103"/>
      <c r="W41" s="103"/>
      <c r="X41" s="103"/>
      <c r="Y41" s="58"/>
    </row>
    <row r="42" spans="1:148" outlineLevel="1" x14ac:dyDescent="0.25">
      <c r="B42" s="58"/>
      <c r="C42" s="229"/>
      <c r="D42" s="58"/>
      <c r="E42" s="102" t="s">
        <v>62</v>
      </c>
      <c r="F42" s="58"/>
      <c r="G42" s="58"/>
      <c r="H42" s="58"/>
      <c r="I42" s="58"/>
      <c r="J42" s="79" t="s">
        <v>47</v>
      </c>
      <c r="K42" s="79"/>
      <c r="L42" s="103"/>
      <c r="M42" s="103"/>
      <c r="N42" s="103"/>
      <c r="O42" s="103"/>
      <c r="P42" s="103"/>
      <c r="Q42" s="103"/>
      <c r="R42" s="103"/>
      <c r="S42" s="103"/>
      <c r="T42" s="103"/>
      <c r="U42" s="103"/>
      <c r="V42" s="103"/>
      <c r="W42" s="103"/>
      <c r="X42" s="103"/>
      <c r="Y42" s="58"/>
    </row>
    <row r="43" spans="1:148" s="58" customFormat="1" outlineLevel="1" x14ac:dyDescent="0.25">
      <c r="A43" s="59"/>
      <c r="C43" s="68"/>
      <c r="E43" s="79"/>
      <c r="J43" s="79"/>
      <c r="K43" s="79"/>
      <c r="L43" s="104"/>
      <c r="M43" s="104"/>
      <c r="N43" s="104"/>
      <c r="O43" s="104"/>
      <c r="P43" s="104"/>
      <c r="Q43" s="104"/>
      <c r="R43" s="104"/>
      <c r="S43" s="104"/>
      <c r="T43" s="104"/>
      <c r="U43" s="104"/>
      <c r="V43" s="104"/>
      <c r="W43" s="104"/>
      <c r="X43" s="104"/>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59"/>
      <c r="EB43" s="59"/>
      <c r="EC43" s="59"/>
      <c r="ED43" s="59"/>
      <c r="EE43" s="59"/>
      <c r="EF43" s="59"/>
      <c r="EG43" s="59"/>
      <c r="EH43" s="59"/>
      <c r="EI43" s="59"/>
      <c r="EJ43" s="59"/>
      <c r="EK43" s="59"/>
      <c r="EL43" s="59"/>
      <c r="EM43" s="59"/>
      <c r="EN43" s="59"/>
      <c r="EO43" s="59"/>
      <c r="EP43" s="59"/>
      <c r="EQ43" s="59"/>
      <c r="ER43" s="59"/>
    </row>
    <row r="44" spans="1:148" ht="27.6" outlineLevel="1" x14ac:dyDescent="0.25">
      <c r="B44" s="58"/>
      <c r="C44" s="105" t="s">
        <v>63</v>
      </c>
      <c r="D44" s="58"/>
      <c r="E44" s="106" t="s">
        <v>62</v>
      </c>
      <c r="F44" s="58"/>
      <c r="G44" s="58"/>
      <c r="H44" s="58"/>
      <c r="I44" s="58"/>
      <c r="J44" s="79"/>
      <c r="K44" s="79"/>
      <c r="L44" s="134">
        <f>SUM(L40:L42)</f>
        <v>0</v>
      </c>
      <c r="M44" s="134">
        <f t="shared" ref="M44:X44" si="7">SUM(M40:M42)</f>
        <v>0</v>
      </c>
      <c r="N44" s="134">
        <f t="shared" si="7"/>
        <v>0</v>
      </c>
      <c r="O44" s="134">
        <f t="shared" si="7"/>
        <v>0</v>
      </c>
      <c r="P44" s="134">
        <f t="shared" si="7"/>
        <v>0</v>
      </c>
      <c r="Q44" s="134">
        <f t="shared" si="7"/>
        <v>0</v>
      </c>
      <c r="R44" s="134">
        <f t="shared" si="7"/>
        <v>0</v>
      </c>
      <c r="S44" s="134">
        <f t="shared" si="7"/>
        <v>0</v>
      </c>
      <c r="T44" s="134">
        <f t="shared" si="7"/>
        <v>0</v>
      </c>
      <c r="U44" s="134">
        <f t="shared" si="7"/>
        <v>0</v>
      </c>
      <c r="V44" s="134">
        <f t="shared" si="7"/>
        <v>0</v>
      </c>
      <c r="W44" s="134">
        <f t="shared" si="7"/>
        <v>0</v>
      </c>
      <c r="X44" s="134">
        <f t="shared" si="7"/>
        <v>0</v>
      </c>
      <c r="Y44" s="58"/>
    </row>
    <row r="45" spans="1:148" ht="13.2" customHeight="1" outlineLevel="1" x14ac:dyDescent="0.25">
      <c r="B45" s="58"/>
      <c r="C45" s="68"/>
      <c r="D45" s="58"/>
      <c r="E45" s="79"/>
      <c r="F45" s="58"/>
      <c r="G45" s="58"/>
      <c r="H45" s="58"/>
      <c r="I45" s="58"/>
      <c r="J45" s="58"/>
      <c r="K45" s="58"/>
      <c r="L45" s="58"/>
      <c r="M45" s="58"/>
      <c r="N45" s="58"/>
      <c r="O45" s="58"/>
      <c r="P45" s="58"/>
      <c r="Q45" s="58"/>
      <c r="R45" s="58"/>
      <c r="S45" s="58"/>
      <c r="T45" s="58"/>
      <c r="U45" s="58"/>
      <c r="V45" s="58"/>
      <c r="W45" s="58"/>
      <c r="X45" s="58"/>
      <c r="Y45" s="58"/>
    </row>
    <row r="46" spans="1:148" outlineLevel="1" x14ac:dyDescent="0.25">
      <c r="B46" s="58"/>
      <c r="C46" s="357" t="s">
        <v>64</v>
      </c>
      <c r="D46" s="357"/>
      <c r="E46" s="357"/>
      <c r="F46" s="357"/>
      <c r="G46" s="357"/>
      <c r="H46" s="357"/>
      <c r="I46" s="357"/>
      <c r="J46" s="58"/>
      <c r="K46" s="58"/>
      <c r="L46" s="58"/>
      <c r="M46" s="58"/>
      <c r="N46" s="58"/>
      <c r="O46" s="58"/>
      <c r="P46" s="58"/>
      <c r="Q46" s="58"/>
      <c r="R46" s="58"/>
      <c r="S46" s="58"/>
      <c r="T46" s="58"/>
      <c r="U46" s="58"/>
      <c r="V46" s="58"/>
      <c r="W46" s="58"/>
      <c r="X46" s="58"/>
      <c r="Y46" s="58"/>
    </row>
    <row r="47" spans="1:148" outlineLevel="1" x14ac:dyDescent="0.25">
      <c r="B47" s="58"/>
      <c r="C47" s="68"/>
      <c r="D47" s="58"/>
      <c r="E47" s="79"/>
      <c r="F47" s="58"/>
      <c r="G47" s="58"/>
      <c r="H47" s="58"/>
      <c r="I47" s="58"/>
      <c r="J47" s="58"/>
      <c r="K47" s="58"/>
      <c r="L47" s="58"/>
      <c r="M47" s="58"/>
      <c r="N47" s="58"/>
      <c r="O47" s="58"/>
      <c r="P47" s="58"/>
      <c r="Q47" s="58"/>
      <c r="R47" s="58"/>
      <c r="S47" s="58"/>
      <c r="T47" s="58"/>
      <c r="U47" s="58"/>
      <c r="V47" s="58"/>
      <c r="W47" s="58"/>
      <c r="X47" s="58"/>
      <c r="Y47" s="58"/>
    </row>
    <row r="48" spans="1:148" outlineLevel="1" x14ac:dyDescent="0.25">
      <c r="B48" s="58"/>
      <c r="C48" s="107" t="s">
        <v>66</v>
      </c>
      <c r="D48" s="58"/>
      <c r="E48" s="102" t="s">
        <v>62</v>
      </c>
      <c r="F48" s="58"/>
      <c r="G48" s="58"/>
      <c r="H48" s="58"/>
      <c r="I48" s="58"/>
      <c r="J48" s="79" t="s">
        <v>47</v>
      </c>
      <c r="K48" s="79"/>
      <c r="L48" s="103"/>
      <c r="M48" s="103"/>
      <c r="N48" s="103"/>
      <c r="O48" s="103"/>
      <c r="P48" s="103"/>
      <c r="Q48" s="103"/>
      <c r="R48" s="103"/>
      <c r="S48" s="103"/>
      <c r="T48" s="103"/>
      <c r="U48" s="103"/>
      <c r="V48" s="103"/>
      <c r="W48" s="103"/>
      <c r="X48" s="103"/>
      <c r="Y48" s="58"/>
    </row>
    <row r="49" spans="2:25" ht="27.6" outlineLevel="1" x14ac:dyDescent="0.25">
      <c r="B49" s="58"/>
      <c r="C49" s="107" t="s">
        <v>65</v>
      </c>
      <c r="D49" s="58"/>
      <c r="E49" s="102" t="s">
        <v>62</v>
      </c>
      <c r="F49" s="58"/>
      <c r="G49" s="58"/>
      <c r="H49" s="58"/>
      <c r="I49" s="58"/>
      <c r="J49" s="79" t="s">
        <v>48</v>
      </c>
      <c r="K49" s="79"/>
      <c r="L49" s="103"/>
      <c r="M49" s="103"/>
      <c r="N49" s="103"/>
      <c r="O49" s="103"/>
      <c r="P49" s="103"/>
      <c r="Q49" s="103"/>
      <c r="R49" s="103"/>
      <c r="S49" s="103"/>
      <c r="T49" s="103"/>
      <c r="U49" s="103"/>
      <c r="V49" s="103"/>
      <c r="W49" s="103"/>
      <c r="X49" s="103"/>
      <c r="Y49" s="58"/>
    </row>
    <row r="50" spans="2:25" ht="9" customHeight="1" outlineLevel="1" x14ac:dyDescent="0.25">
      <c r="B50" s="58"/>
      <c r="C50" s="68"/>
      <c r="D50" s="58"/>
      <c r="E50" s="79"/>
      <c r="F50" s="58"/>
      <c r="G50" s="58"/>
      <c r="H50" s="58"/>
      <c r="I50" s="58"/>
      <c r="J50" s="58"/>
      <c r="K50" s="58"/>
      <c r="L50" s="58"/>
      <c r="M50" s="58"/>
      <c r="N50" s="58"/>
      <c r="O50" s="58"/>
      <c r="P50" s="58"/>
      <c r="Q50" s="58"/>
      <c r="R50" s="58"/>
      <c r="S50" s="58"/>
      <c r="T50" s="58"/>
      <c r="U50" s="58"/>
      <c r="V50" s="58"/>
      <c r="W50" s="58"/>
      <c r="X50" s="58"/>
      <c r="Y50" s="58"/>
    </row>
    <row r="51" spans="2:25" ht="18" customHeight="1" outlineLevel="1" x14ac:dyDescent="0.25">
      <c r="B51" s="58"/>
      <c r="C51" s="107" t="s">
        <v>67</v>
      </c>
      <c r="D51" s="58"/>
      <c r="E51" s="102" t="s">
        <v>62</v>
      </c>
      <c r="F51" s="58"/>
      <c r="G51" s="58"/>
      <c r="H51" s="58"/>
      <c r="I51" s="58"/>
      <c r="J51" s="79" t="s">
        <v>47</v>
      </c>
      <c r="K51" s="79"/>
      <c r="L51" s="103"/>
      <c r="M51" s="103"/>
      <c r="N51" s="103"/>
      <c r="O51" s="103"/>
      <c r="P51" s="103"/>
      <c r="Q51" s="103"/>
      <c r="R51" s="103"/>
      <c r="S51" s="103"/>
      <c r="T51" s="103"/>
      <c r="U51" s="103"/>
      <c r="V51" s="103"/>
      <c r="W51" s="103"/>
      <c r="X51" s="103"/>
      <c r="Y51" s="58"/>
    </row>
    <row r="52" spans="2:25" ht="27.6" outlineLevel="1" x14ac:dyDescent="0.25">
      <c r="B52" s="58"/>
      <c r="C52" s="107" t="s">
        <v>68</v>
      </c>
      <c r="D52" s="58"/>
      <c r="E52" s="102" t="s">
        <v>62</v>
      </c>
      <c r="F52" s="58"/>
      <c r="G52" s="58"/>
      <c r="H52" s="58"/>
      <c r="I52" s="58"/>
      <c r="J52" s="79" t="s">
        <v>48</v>
      </c>
      <c r="K52" s="79"/>
      <c r="L52" s="103"/>
      <c r="M52" s="103"/>
      <c r="N52" s="103"/>
      <c r="O52" s="103"/>
      <c r="P52" s="103"/>
      <c r="Q52" s="103"/>
      <c r="R52" s="103"/>
      <c r="S52" s="103"/>
      <c r="T52" s="103"/>
      <c r="U52" s="103"/>
      <c r="V52" s="103"/>
      <c r="W52" s="103"/>
      <c r="X52" s="103"/>
      <c r="Y52" s="58"/>
    </row>
    <row r="53" spans="2:25" ht="7.2" customHeight="1" outlineLevel="1" x14ac:dyDescent="0.25">
      <c r="B53" s="58"/>
      <c r="C53" s="68"/>
      <c r="D53" s="58"/>
      <c r="E53" s="79"/>
      <c r="F53" s="58"/>
      <c r="G53" s="58"/>
      <c r="H53" s="58"/>
      <c r="I53" s="58"/>
      <c r="J53" s="58"/>
      <c r="K53" s="58"/>
      <c r="L53" s="58"/>
      <c r="M53" s="58"/>
      <c r="N53" s="58"/>
      <c r="O53" s="58"/>
      <c r="P53" s="58"/>
      <c r="Q53" s="58"/>
      <c r="R53" s="58"/>
      <c r="S53" s="58"/>
      <c r="T53" s="58"/>
      <c r="U53" s="58"/>
      <c r="V53" s="58"/>
      <c r="W53" s="58"/>
      <c r="X53" s="58"/>
      <c r="Y53" s="58"/>
    </row>
    <row r="54" spans="2:25" outlineLevel="1" x14ac:dyDescent="0.25">
      <c r="B54" s="58"/>
      <c r="C54" s="107" t="s">
        <v>69</v>
      </c>
      <c r="D54" s="58"/>
      <c r="E54" s="102" t="s">
        <v>62</v>
      </c>
      <c r="F54" s="58"/>
      <c r="G54" s="58"/>
      <c r="H54" s="58"/>
      <c r="I54" s="58"/>
      <c r="J54" s="79"/>
      <c r="K54" s="79"/>
      <c r="L54" s="223">
        <f>L55*L56</f>
        <v>0</v>
      </c>
      <c r="M54" s="223">
        <f t="shared" ref="M54:X54" si="8">M55*M56</f>
        <v>0</v>
      </c>
      <c r="N54" s="223">
        <f t="shared" si="8"/>
        <v>0</v>
      </c>
      <c r="O54" s="223">
        <f t="shared" si="8"/>
        <v>0</v>
      </c>
      <c r="P54" s="223">
        <f t="shared" si="8"/>
        <v>0</v>
      </c>
      <c r="Q54" s="223">
        <f t="shared" si="8"/>
        <v>0</v>
      </c>
      <c r="R54" s="223">
        <f t="shared" si="8"/>
        <v>0</v>
      </c>
      <c r="S54" s="223">
        <f t="shared" si="8"/>
        <v>0</v>
      </c>
      <c r="T54" s="223">
        <f t="shared" si="8"/>
        <v>0</v>
      </c>
      <c r="U54" s="223">
        <f t="shared" si="8"/>
        <v>0</v>
      </c>
      <c r="V54" s="223">
        <f t="shared" si="8"/>
        <v>0</v>
      </c>
      <c r="W54" s="223">
        <f t="shared" si="8"/>
        <v>0</v>
      </c>
      <c r="X54" s="223">
        <f t="shared" si="8"/>
        <v>0</v>
      </c>
      <c r="Y54" s="58"/>
    </row>
    <row r="55" spans="2:25" outlineLevel="1" x14ac:dyDescent="0.25">
      <c r="B55" s="58"/>
      <c r="C55" s="224" t="s">
        <v>239</v>
      </c>
      <c r="D55" s="58"/>
      <c r="E55" s="225" t="s">
        <v>240</v>
      </c>
      <c r="F55" s="58"/>
      <c r="G55" s="58"/>
      <c r="H55" s="58"/>
      <c r="I55" s="58"/>
      <c r="J55" s="79" t="s">
        <v>47</v>
      </c>
      <c r="K55" s="79"/>
      <c r="L55" s="103"/>
      <c r="M55" s="103"/>
      <c r="N55" s="103"/>
      <c r="O55" s="103"/>
      <c r="P55" s="103"/>
      <c r="Q55" s="103"/>
      <c r="R55" s="103"/>
      <c r="S55" s="103"/>
      <c r="T55" s="103"/>
      <c r="U55" s="103"/>
      <c r="V55" s="103"/>
      <c r="W55" s="103"/>
      <c r="X55" s="103"/>
      <c r="Y55" s="58"/>
    </row>
    <row r="56" spans="2:25" outlineLevel="1" x14ac:dyDescent="0.25">
      <c r="B56" s="58"/>
      <c r="C56" s="224" t="s">
        <v>242</v>
      </c>
      <c r="D56" s="58"/>
      <c r="E56" s="225" t="s">
        <v>241</v>
      </c>
      <c r="F56" s="58"/>
      <c r="G56" s="58"/>
      <c r="H56" s="58"/>
      <c r="I56" s="58"/>
      <c r="J56" s="79" t="s">
        <v>47</v>
      </c>
      <c r="K56" s="79"/>
      <c r="L56" s="103"/>
      <c r="M56" s="103"/>
      <c r="N56" s="103"/>
      <c r="O56" s="103"/>
      <c r="P56" s="103"/>
      <c r="Q56" s="103"/>
      <c r="R56" s="103"/>
      <c r="S56" s="103"/>
      <c r="T56" s="103"/>
      <c r="U56" s="103"/>
      <c r="V56" s="103"/>
      <c r="W56" s="103"/>
      <c r="X56" s="103"/>
      <c r="Y56" s="58"/>
    </row>
    <row r="57" spans="2:25" ht="8.4" customHeight="1" outlineLevel="1" x14ac:dyDescent="0.25">
      <c r="B57" s="58"/>
      <c r="C57" s="68"/>
      <c r="D57" s="58"/>
      <c r="E57" s="79"/>
      <c r="F57" s="58"/>
      <c r="G57" s="58"/>
      <c r="H57" s="58"/>
      <c r="I57" s="58"/>
      <c r="J57" s="58"/>
      <c r="K57" s="58"/>
      <c r="L57" s="58"/>
      <c r="M57" s="58"/>
      <c r="N57" s="58"/>
      <c r="O57" s="58"/>
      <c r="P57" s="58"/>
      <c r="Q57" s="58"/>
      <c r="R57" s="58"/>
      <c r="S57" s="58"/>
      <c r="T57" s="58"/>
      <c r="U57" s="58"/>
      <c r="V57" s="58"/>
      <c r="W57" s="58"/>
      <c r="X57" s="58"/>
      <c r="Y57" s="58"/>
    </row>
    <row r="58" spans="2:25" ht="27.6" outlineLevel="1" x14ac:dyDescent="0.25">
      <c r="B58" s="58"/>
      <c r="C58" s="107" t="s">
        <v>70</v>
      </c>
      <c r="D58" s="58"/>
      <c r="E58" s="102" t="s">
        <v>62</v>
      </c>
      <c r="F58" s="58"/>
      <c r="G58" s="58"/>
      <c r="H58" s="58"/>
      <c r="I58" s="58"/>
      <c r="J58" s="79" t="s">
        <v>47</v>
      </c>
      <c r="K58" s="79"/>
      <c r="L58" s="103"/>
      <c r="M58" s="103"/>
      <c r="N58" s="103"/>
      <c r="O58" s="103"/>
      <c r="P58" s="103"/>
      <c r="Q58" s="103"/>
      <c r="R58" s="103"/>
      <c r="S58" s="103"/>
      <c r="T58" s="103"/>
      <c r="U58" s="103"/>
      <c r="V58" s="103"/>
      <c r="W58" s="103"/>
      <c r="X58" s="103"/>
      <c r="Y58" s="58"/>
    </row>
    <row r="59" spans="2:25" ht="7.8" customHeight="1" outlineLevel="1" x14ac:dyDescent="0.25">
      <c r="B59" s="58"/>
      <c r="C59" s="68"/>
      <c r="D59" s="58"/>
      <c r="E59" s="79"/>
      <c r="F59" s="58"/>
      <c r="G59" s="58"/>
      <c r="H59" s="58"/>
      <c r="I59" s="58"/>
      <c r="J59" s="58"/>
      <c r="K59" s="58"/>
      <c r="L59" s="58"/>
      <c r="M59" s="58"/>
      <c r="N59" s="58"/>
      <c r="O59" s="58"/>
      <c r="P59" s="58"/>
      <c r="Q59" s="58"/>
      <c r="R59" s="58"/>
      <c r="S59" s="58"/>
      <c r="T59" s="58"/>
      <c r="U59" s="58"/>
      <c r="V59" s="58"/>
      <c r="W59" s="58"/>
      <c r="X59" s="58"/>
      <c r="Y59" s="58"/>
    </row>
    <row r="60" spans="2:25" ht="14.4" customHeight="1" outlineLevel="1" x14ac:dyDescent="0.25">
      <c r="B60" s="58"/>
      <c r="C60" s="107" t="s">
        <v>86</v>
      </c>
      <c r="D60" s="58"/>
      <c r="E60" s="102" t="s">
        <v>62</v>
      </c>
      <c r="F60" s="58"/>
      <c r="G60" s="58"/>
      <c r="H60" s="58"/>
      <c r="I60" s="108" t="s">
        <v>214</v>
      </c>
      <c r="J60" s="79" t="s">
        <v>47</v>
      </c>
      <c r="K60" s="58"/>
      <c r="L60" s="135">
        <f>IF('1-Inputuri'!L13="Implementare",IF(ISERROR((('4-Buget cerere'!$E$23+'4-Buget cerere'!$E$34)*1.07+'4-Buget cerere'!$H$34+'4-Buget cerere'!$H$23)*'4-Buget cerere'!O41),0,((('4-Buget cerere'!$E$23+'4-Buget cerere'!$E$34)*1.07+'4-Buget cerere'!$H$34+'4-Buget cerere'!$H$23))*'4-Buget cerere'!O41),0)</f>
        <v>0</v>
      </c>
      <c r="M60" s="135">
        <f>IF('1-Inputuri'!M13="Implementare",IF(ISERROR((('4-Buget cerere'!$E$23+'4-Buget cerere'!$E$34)*1.07+'4-Buget cerere'!$H$34+'4-Buget cerere'!$H$23)*'4-Buget cerere'!P41),0,((('4-Buget cerere'!$E$23+'4-Buget cerere'!$E$34)*1.07+'4-Buget cerere'!$H$34+'4-Buget cerere'!$H$23))*'4-Buget cerere'!P41),0)</f>
        <v>0</v>
      </c>
      <c r="N60" s="135">
        <f>IF('1-Inputuri'!N13="Implementare",IF(ISERROR((('4-Buget cerere'!$E$23+'4-Buget cerere'!$E$34)*1.07+'4-Buget cerere'!$H$34+'4-Buget cerere'!$H$23)*'4-Buget cerere'!Q41),0,((('4-Buget cerere'!$E$23+'4-Buget cerere'!$E$34)*1.07+'4-Buget cerere'!$H$34+'4-Buget cerere'!$H$23))*'4-Buget cerere'!Q41),0)</f>
        <v>0</v>
      </c>
      <c r="O60" s="135">
        <f>IF('1-Inputuri'!O13="Implementare",IF(ISERROR((('4-Buget cerere'!$E$23+'4-Buget cerere'!$E$34)*1.07+'4-Buget cerere'!$H$34+'4-Buget cerere'!$H$23)*'4-Buget cerere'!R41),0,((('4-Buget cerere'!$E$23+'4-Buget cerere'!$E$34)*1.07+'4-Buget cerere'!$H$34+'4-Buget cerere'!$H$23))*'4-Buget cerere'!R41),0)</f>
        <v>0</v>
      </c>
      <c r="P60" s="58"/>
      <c r="Q60" s="58"/>
      <c r="R60" s="58"/>
      <c r="S60" s="58"/>
      <c r="T60" s="58"/>
      <c r="U60" s="58"/>
      <c r="V60" s="58"/>
      <c r="W60" s="58"/>
      <c r="X60" s="58"/>
      <c r="Y60" s="58"/>
    </row>
    <row r="61" spans="2:25" ht="7.8" customHeight="1" outlineLevel="1" x14ac:dyDescent="0.25">
      <c r="B61" s="58"/>
      <c r="C61" s="68"/>
      <c r="D61" s="58"/>
      <c r="E61" s="79"/>
      <c r="F61" s="58"/>
      <c r="G61" s="58"/>
      <c r="H61" s="58"/>
      <c r="I61" s="58"/>
      <c r="J61" s="58"/>
      <c r="K61" s="58"/>
      <c r="L61" s="58"/>
      <c r="M61" s="58"/>
      <c r="N61" s="58"/>
      <c r="O61" s="58"/>
      <c r="P61" s="58"/>
      <c r="Q61" s="58"/>
      <c r="R61" s="58"/>
      <c r="S61" s="58"/>
      <c r="T61" s="58"/>
      <c r="U61" s="58"/>
      <c r="V61" s="58"/>
      <c r="W61" s="58"/>
      <c r="X61" s="58"/>
      <c r="Y61" s="58"/>
    </row>
    <row r="62" spans="2:25" outlineLevel="1" x14ac:dyDescent="0.25">
      <c r="B62" s="58"/>
      <c r="C62" s="107" t="s">
        <v>71</v>
      </c>
      <c r="D62" s="58"/>
      <c r="E62" s="102" t="s">
        <v>62</v>
      </c>
      <c r="F62" s="58"/>
      <c r="G62" s="58"/>
      <c r="H62" s="58"/>
      <c r="I62" s="58"/>
      <c r="J62" s="79"/>
      <c r="K62" s="79"/>
      <c r="L62" s="135">
        <f>SUM(L63:L65)</f>
        <v>0</v>
      </c>
      <c r="M62" s="135">
        <f t="shared" ref="M62:X62" si="9">SUM(M63:M65)</f>
        <v>0</v>
      </c>
      <c r="N62" s="135">
        <f t="shared" si="9"/>
        <v>0</v>
      </c>
      <c r="O62" s="135">
        <f t="shared" si="9"/>
        <v>0</v>
      </c>
      <c r="P62" s="135">
        <f t="shared" si="9"/>
        <v>0</v>
      </c>
      <c r="Q62" s="135">
        <f t="shared" si="9"/>
        <v>0</v>
      </c>
      <c r="R62" s="135">
        <f t="shared" si="9"/>
        <v>0</v>
      </c>
      <c r="S62" s="135">
        <f t="shared" si="9"/>
        <v>0</v>
      </c>
      <c r="T62" s="135">
        <f t="shared" si="9"/>
        <v>0</v>
      </c>
      <c r="U62" s="135">
        <f t="shared" si="9"/>
        <v>0</v>
      </c>
      <c r="V62" s="135">
        <f t="shared" si="9"/>
        <v>0</v>
      </c>
      <c r="W62" s="135">
        <f t="shared" si="9"/>
        <v>0</v>
      </c>
      <c r="X62" s="135">
        <f t="shared" si="9"/>
        <v>0</v>
      </c>
      <c r="Y62" s="58"/>
    </row>
    <row r="63" spans="2:25" outlineLevel="1" x14ac:dyDescent="0.25">
      <c r="B63" s="58"/>
      <c r="C63" s="101" t="s">
        <v>72</v>
      </c>
      <c r="D63" s="58"/>
      <c r="E63" s="102" t="s">
        <v>62</v>
      </c>
      <c r="F63" s="58"/>
      <c r="G63" s="58"/>
      <c r="H63" s="58"/>
      <c r="I63" s="58"/>
      <c r="J63" s="79" t="s">
        <v>47</v>
      </c>
      <c r="K63" s="79"/>
      <c r="L63" s="103"/>
      <c r="M63" s="103"/>
      <c r="N63" s="103"/>
      <c r="O63" s="103"/>
      <c r="P63" s="103"/>
      <c r="Q63" s="103"/>
      <c r="R63" s="103"/>
      <c r="S63" s="103"/>
      <c r="T63" s="103"/>
      <c r="U63" s="103"/>
      <c r="V63" s="103"/>
      <c r="W63" s="103"/>
      <c r="X63" s="103"/>
      <c r="Y63" s="58"/>
    </row>
    <row r="64" spans="2:25" outlineLevel="1" x14ac:dyDescent="0.25">
      <c r="B64" s="58"/>
      <c r="C64" s="101" t="s">
        <v>72</v>
      </c>
      <c r="D64" s="58"/>
      <c r="E64" s="102" t="s">
        <v>62</v>
      </c>
      <c r="F64" s="58"/>
      <c r="G64" s="58"/>
      <c r="H64" s="58"/>
      <c r="I64" s="58"/>
      <c r="J64" s="79" t="s">
        <v>47</v>
      </c>
      <c r="K64" s="79"/>
      <c r="L64" s="103"/>
      <c r="M64" s="103"/>
      <c r="N64" s="103"/>
      <c r="O64" s="103"/>
      <c r="P64" s="103"/>
      <c r="Q64" s="103"/>
      <c r="R64" s="103"/>
      <c r="S64" s="103"/>
      <c r="T64" s="103"/>
      <c r="U64" s="103"/>
      <c r="V64" s="103"/>
      <c r="W64" s="103"/>
      <c r="X64" s="103"/>
      <c r="Y64" s="58"/>
    </row>
    <row r="65" spans="2:25" outlineLevel="1" x14ac:dyDescent="0.25">
      <c r="B65" s="58"/>
      <c r="C65" s="101" t="s">
        <v>72</v>
      </c>
      <c r="D65" s="58"/>
      <c r="E65" s="102" t="s">
        <v>62</v>
      </c>
      <c r="F65" s="58"/>
      <c r="G65" s="58"/>
      <c r="H65" s="58"/>
      <c r="I65" s="58"/>
      <c r="J65" s="79" t="s">
        <v>47</v>
      </c>
      <c r="K65" s="79"/>
      <c r="L65" s="103"/>
      <c r="M65" s="103"/>
      <c r="N65" s="103"/>
      <c r="O65" s="103"/>
      <c r="P65" s="103"/>
      <c r="Q65" s="103"/>
      <c r="R65" s="103"/>
      <c r="S65" s="103"/>
      <c r="T65" s="103"/>
      <c r="U65" s="103"/>
      <c r="V65" s="103"/>
      <c r="W65" s="103"/>
      <c r="X65" s="103"/>
      <c r="Y65" s="58"/>
    </row>
    <row r="66" spans="2:25" outlineLevel="1" x14ac:dyDescent="0.25">
      <c r="B66" s="58"/>
      <c r="C66" s="68"/>
      <c r="D66" s="58"/>
      <c r="E66" s="79"/>
      <c r="F66" s="58"/>
      <c r="G66" s="58"/>
      <c r="H66" s="58"/>
      <c r="I66" s="58"/>
      <c r="J66" s="58"/>
      <c r="K66" s="58"/>
      <c r="L66" s="58"/>
      <c r="M66" s="58"/>
      <c r="N66" s="58"/>
      <c r="O66" s="58"/>
      <c r="P66" s="58"/>
      <c r="Q66" s="58"/>
      <c r="R66" s="58"/>
      <c r="S66" s="58"/>
      <c r="T66" s="58"/>
      <c r="U66" s="58"/>
      <c r="V66" s="58"/>
      <c r="W66" s="58"/>
      <c r="X66" s="58"/>
      <c r="Y66" s="58"/>
    </row>
    <row r="67" spans="2:25" ht="27.6" outlineLevel="1" x14ac:dyDescent="0.25">
      <c r="B67" s="58"/>
      <c r="C67" s="105" t="s">
        <v>73</v>
      </c>
      <c r="D67" s="58"/>
      <c r="E67" s="106" t="s">
        <v>62</v>
      </c>
      <c r="F67" s="58"/>
      <c r="G67" s="58"/>
      <c r="H67" s="58"/>
      <c r="I67" s="58"/>
      <c r="J67" s="79"/>
      <c r="K67" s="79"/>
      <c r="L67" s="134">
        <f>L48+L49+L51+L52+L54+L58+L62+L60</f>
        <v>0</v>
      </c>
      <c r="M67" s="134">
        <f t="shared" ref="M67:O67" si="10">M48+M49+M51+M52+M54+M58+M62+M60</f>
        <v>0</v>
      </c>
      <c r="N67" s="134">
        <f t="shared" si="10"/>
        <v>0</v>
      </c>
      <c r="O67" s="134">
        <f t="shared" si="10"/>
        <v>0</v>
      </c>
      <c r="P67" s="134">
        <f t="shared" ref="P67:X67" si="11">P48+P49+P51+P52+P54+P58+P62</f>
        <v>0</v>
      </c>
      <c r="Q67" s="134">
        <f t="shared" si="11"/>
        <v>0</v>
      </c>
      <c r="R67" s="134">
        <f t="shared" si="11"/>
        <v>0</v>
      </c>
      <c r="S67" s="134">
        <f t="shared" si="11"/>
        <v>0</v>
      </c>
      <c r="T67" s="134">
        <f t="shared" si="11"/>
        <v>0</v>
      </c>
      <c r="U67" s="134">
        <f t="shared" si="11"/>
        <v>0</v>
      </c>
      <c r="V67" s="134">
        <f t="shared" si="11"/>
        <v>0</v>
      </c>
      <c r="W67" s="134">
        <f t="shared" si="11"/>
        <v>0</v>
      </c>
      <c r="X67" s="134">
        <f t="shared" si="11"/>
        <v>0</v>
      </c>
      <c r="Y67" s="58"/>
    </row>
    <row r="68" spans="2:25" x14ac:dyDescent="0.25">
      <c r="B68" s="58"/>
      <c r="C68" s="68"/>
      <c r="D68" s="58"/>
      <c r="E68" s="79"/>
      <c r="F68" s="58"/>
      <c r="G68" s="58"/>
      <c r="H68" s="58"/>
      <c r="I68" s="58"/>
      <c r="J68" s="58"/>
      <c r="K68" s="58"/>
      <c r="L68" s="58"/>
      <c r="M68" s="58"/>
      <c r="N68" s="58"/>
      <c r="O68" s="58"/>
      <c r="P68" s="58"/>
      <c r="Q68" s="58"/>
      <c r="R68" s="58"/>
      <c r="S68" s="58"/>
      <c r="T68" s="58"/>
      <c r="U68" s="58"/>
      <c r="V68" s="58"/>
      <c r="W68" s="58"/>
      <c r="X68" s="58"/>
      <c r="Y68" s="58"/>
    </row>
    <row r="69" spans="2:25" x14ac:dyDescent="0.25">
      <c r="B69" s="58"/>
      <c r="C69" s="68"/>
      <c r="D69" s="58"/>
      <c r="E69" s="79"/>
      <c r="F69" s="58"/>
      <c r="G69" s="58"/>
      <c r="H69" s="58"/>
      <c r="I69" s="58"/>
      <c r="J69" s="58"/>
      <c r="K69" s="58"/>
      <c r="L69" s="58"/>
      <c r="M69" s="58"/>
      <c r="N69" s="58"/>
      <c r="O69" s="58"/>
      <c r="P69" s="58"/>
      <c r="Q69" s="58"/>
      <c r="R69" s="58"/>
      <c r="S69" s="58"/>
      <c r="T69" s="58"/>
      <c r="U69" s="58"/>
      <c r="V69" s="58"/>
      <c r="W69" s="58"/>
      <c r="X69" s="58"/>
      <c r="Y69" s="58"/>
    </row>
    <row r="70" spans="2:25" ht="30.6" customHeight="1" x14ac:dyDescent="0.25">
      <c r="B70" s="58"/>
      <c r="C70" s="342" t="s">
        <v>190</v>
      </c>
      <c r="D70" s="343"/>
      <c r="E70" s="343"/>
      <c r="F70" s="343"/>
      <c r="G70" s="343"/>
      <c r="H70" s="343"/>
      <c r="I70" s="344"/>
      <c r="J70" s="58"/>
      <c r="K70" s="58"/>
      <c r="L70" s="58"/>
      <c r="M70" s="58"/>
      <c r="N70" s="58"/>
      <c r="O70" s="58"/>
      <c r="P70" s="58"/>
      <c r="Q70" s="58"/>
      <c r="R70" s="58"/>
      <c r="S70" s="58"/>
      <c r="T70" s="58"/>
      <c r="U70" s="58"/>
      <c r="V70" s="58"/>
      <c r="W70" s="58"/>
      <c r="X70" s="58"/>
      <c r="Y70" s="58"/>
    </row>
    <row r="71" spans="2:25" ht="15" customHeight="1" x14ac:dyDescent="0.25">
      <c r="B71" s="58"/>
      <c r="C71" s="68"/>
      <c r="D71" s="68"/>
      <c r="E71" s="68"/>
      <c r="F71" s="68"/>
      <c r="G71" s="68"/>
      <c r="H71" s="68"/>
      <c r="I71" s="68"/>
      <c r="J71" s="58"/>
      <c r="K71" s="58"/>
      <c r="L71" s="58"/>
      <c r="M71" s="58"/>
      <c r="N71" s="58"/>
      <c r="O71" s="58"/>
      <c r="P71" s="58"/>
      <c r="Q71" s="58"/>
      <c r="R71" s="58"/>
      <c r="S71" s="58"/>
      <c r="T71" s="58"/>
      <c r="U71" s="58"/>
      <c r="V71" s="58"/>
      <c r="W71" s="58"/>
      <c r="X71" s="58"/>
      <c r="Y71" s="58"/>
    </row>
    <row r="72" spans="2:25" ht="27.6" outlineLevel="1" x14ac:dyDescent="0.25">
      <c r="B72" s="58"/>
      <c r="C72" s="99" t="s">
        <v>191</v>
      </c>
      <c r="D72" s="58"/>
      <c r="E72" s="109" t="s">
        <v>74</v>
      </c>
      <c r="F72" s="58"/>
      <c r="G72" s="58"/>
      <c r="H72" s="109" t="s">
        <v>60</v>
      </c>
      <c r="I72" s="109" t="s">
        <v>58</v>
      </c>
      <c r="J72" s="58"/>
      <c r="K72" s="110"/>
      <c r="L72" s="345" t="s">
        <v>212</v>
      </c>
      <c r="M72" s="346"/>
      <c r="N72" s="346"/>
      <c r="O72" s="346"/>
      <c r="P72" s="346"/>
      <c r="Q72" s="346"/>
      <c r="R72" s="346"/>
      <c r="S72" s="346"/>
      <c r="T72" s="346"/>
      <c r="U72" s="346"/>
      <c r="V72" s="346"/>
      <c r="W72" s="346"/>
      <c r="X72" s="347"/>
      <c r="Y72" s="58"/>
    </row>
    <row r="73" spans="2:25" outlineLevel="1" x14ac:dyDescent="0.25">
      <c r="B73" s="58"/>
      <c r="C73" s="35" t="s">
        <v>59</v>
      </c>
      <c r="D73" s="58"/>
      <c r="E73" s="102" t="s">
        <v>62</v>
      </c>
      <c r="F73" s="58"/>
      <c r="G73" s="58"/>
      <c r="H73" s="111"/>
      <c r="I73" s="112"/>
      <c r="J73" s="58"/>
      <c r="K73" s="79"/>
      <c r="L73" s="137">
        <f>IF(L$13="Implementare",0,IF(L$9&lt;=$I73,$H73/$I73,0))</f>
        <v>0</v>
      </c>
      <c r="M73" s="137">
        <f t="shared" ref="M73:X93" si="12">IF(M$13="Implementare",0,IF(M$9&lt;=$I73,$H73/$I73,0))</f>
        <v>0</v>
      </c>
      <c r="N73" s="137">
        <f t="shared" si="12"/>
        <v>0</v>
      </c>
      <c r="O73" s="137">
        <f t="shared" si="12"/>
        <v>0</v>
      </c>
      <c r="P73" s="137">
        <f t="shared" si="12"/>
        <v>0</v>
      </c>
      <c r="Q73" s="137">
        <f t="shared" si="12"/>
        <v>0</v>
      </c>
      <c r="R73" s="137">
        <f t="shared" si="12"/>
        <v>0</v>
      </c>
      <c r="S73" s="137">
        <f t="shared" si="12"/>
        <v>0</v>
      </c>
      <c r="T73" s="137">
        <f t="shared" si="12"/>
        <v>0</v>
      </c>
      <c r="U73" s="137">
        <f t="shared" si="12"/>
        <v>0</v>
      </c>
      <c r="V73" s="137">
        <f t="shared" si="12"/>
        <v>0</v>
      </c>
      <c r="W73" s="137">
        <f t="shared" si="12"/>
        <v>0</v>
      </c>
      <c r="X73" s="137">
        <f t="shared" si="12"/>
        <v>0</v>
      </c>
      <c r="Y73" s="58"/>
    </row>
    <row r="74" spans="2:25" outlineLevel="1" x14ac:dyDescent="0.25">
      <c r="B74" s="58"/>
      <c r="C74" s="35" t="s">
        <v>59</v>
      </c>
      <c r="D74" s="58"/>
      <c r="E74" s="102" t="s">
        <v>62</v>
      </c>
      <c r="F74" s="58"/>
      <c r="G74" s="58"/>
      <c r="H74" s="113"/>
      <c r="I74" s="114"/>
      <c r="J74" s="58"/>
      <c r="K74" s="79"/>
      <c r="L74" s="135">
        <f t="shared" ref="L74:X112" si="13">IF(L$13="Implementare",0,IF(L$9&lt;=$I74,$H74/$I74,0))</f>
        <v>0</v>
      </c>
      <c r="M74" s="135">
        <f t="shared" si="12"/>
        <v>0</v>
      </c>
      <c r="N74" s="135">
        <f t="shared" si="12"/>
        <v>0</v>
      </c>
      <c r="O74" s="135">
        <f t="shared" si="12"/>
        <v>0</v>
      </c>
      <c r="P74" s="135">
        <f t="shared" si="12"/>
        <v>0</v>
      </c>
      <c r="Q74" s="135">
        <f t="shared" si="12"/>
        <v>0</v>
      </c>
      <c r="R74" s="135">
        <f t="shared" si="12"/>
        <v>0</v>
      </c>
      <c r="S74" s="135">
        <f t="shared" si="12"/>
        <v>0</v>
      </c>
      <c r="T74" s="135">
        <f t="shared" si="12"/>
        <v>0</v>
      </c>
      <c r="U74" s="135">
        <f t="shared" si="12"/>
        <v>0</v>
      </c>
      <c r="V74" s="135">
        <f t="shared" si="12"/>
        <v>0</v>
      </c>
      <c r="W74" s="135">
        <f t="shared" si="12"/>
        <v>0</v>
      </c>
      <c r="X74" s="135">
        <f t="shared" si="12"/>
        <v>0</v>
      </c>
      <c r="Y74" s="58"/>
    </row>
    <row r="75" spans="2:25" outlineLevel="1" x14ac:dyDescent="0.25">
      <c r="B75" s="58"/>
      <c r="C75" s="35" t="s">
        <v>59</v>
      </c>
      <c r="D75" s="58"/>
      <c r="E75" s="102" t="s">
        <v>62</v>
      </c>
      <c r="F75" s="58"/>
      <c r="G75" s="58"/>
      <c r="H75" s="113"/>
      <c r="I75" s="114"/>
      <c r="J75" s="58"/>
      <c r="K75" s="79"/>
      <c r="L75" s="135">
        <f t="shared" si="13"/>
        <v>0</v>
      </c>
      <c r="M75" s="135">
        <f t="shared" si="12"/>
        <v>0</v>
      </c>
      <c r="N75" s="135">
        <f t="shared" si="12"/>
        <v>0</v>
      </c>
      <c r="O75" s="135">
        <f t="shared" si="12"/>
        <v>0</v>
      </c>
      <c r="P75" s="135">
        <f t="shared" si="12"/>
        <v>0</v>
      </c>
      <c r="Q75" s="135">
        <f t="shared" si="12"/>
        <v>0</v>
      </c>
      <c r="R75" s="135">
        <f t="shared" si="12"/>
        <v>0</v>
      </c>
      <c r="S75" s="135">
        <f t="shared" si="12"/>
        <v>0</v>
      </c>
      <c r="T75" s="135">
        <f t="shared" si="12"/>
        <v>0</v>
      </c>
      <c r="U75" s="135">
        <f t="shared" si="12"/>
        <v>0</v>
      </c>
      <c r="V75" s="135">
        <f t="shared" si="12"/>
        <v>0</v>
      </c>
      <c r="W75" s="135">
        <f t="shared" si="12"/>
        <v>0</v>
      </c>
      <c r="X75" s="135">
        <f t="shared" si="12"/>
        <v>0</v>
      </c>
      <c r="Y75" s="58"/>
    </row>
    <row r="76" spans="2:25" outlineLevel="1" x14ac:dyDescent="0.25">
      <c r="B76" s="58"/>
      <c r="C76" s="35" t="s">
        <v>59</v>
      </c>
      <c r="D76" s="58"/>
      <c r="E76" s="102" t="s">
        <v>62</v>
      </c>
      <c r="F76" s="58"/>
      <c r="G76" s="58"/>
      <c r="H76" s="113"/>
      <c r="I76" s="114"/>
      <c r="J76" s="58"/>
      <c r="K76" s="79"/>
      <c r="L76" s="135">
        <f t="shared" si="13"/>
        <v>0</v>
      </c>
      <c r="M76" s="135">
        <f t="shared" si="12"/>
        <v>0</v>
      </c>
      <c r="N76" s="135">
        <f t="shared" si="12"/>
        <v>0</v>
      </c>
      <c r="O76" s="135">
        <f t="shared" si="12"/>
        <v>0</v>
      </c>
      <c r="P76" s="135">
        <f t="shared" si="12"/>
        <v>0</v>
      </c>
      <c r="Q76" s="135">
        <f t="shared" si="12"/>
        <v>0</v>
      </c>
      <c r="R76" s="135">
        <f t="shared" si="12"/>
        <v>0</v>
      </c>
      <c r="S76" s="135">
        <f t="shared" si="12"/>
        <v>0</v>
      </c>
      <c r="T76" s="135">
        <f t="shared" si="12"/>
        <v>0</v>
      </c>
      <c r="U76" s="135">
        <f t="shared" si="12"/>
        <v>0</v>
      </c>
      <c r="V76" s="135">
        <f t="shared" si="12"/>
        <v>0</v>
      </c>
      <c r="W76" s="135">
        <f t="shared" si="12"/>
        <v>0</v>
      </c>
      <c r="X76" s="135">
        <f t="shared" si="12"/>
        <v>0</v>
      </c>
      <c r="Y76" s="58"/>
    </row>
    <row r="77" spans="2:25" outlineLevel="1" x14ac:dyDescent="0.25">
      <c r="B77" s="58"/>
      <c r="C77" s="35" t="s">
        <v>59</v>
      </c>
      <c r="D77" s="58"/>
      <c r="E77" s="102" t="s">
        <v>62</v>
      </c>
      <c r="F77" s="58"/>
      <c r="G77" s="58"/>
      <c r="H77" s="113"/>
      <c r="I77" s="114"/>
      <c r="J77" s="58"/>
      <c r="K77" s="79"/>
      <c r="L77" s="135">
        <f t="shared" si="13"/>
        <v>0</v>
      </c>
      <c r="M77" s="135">
        <f t="shared" si="12"/>
        <v>0</v>
      </c>
      <c r="N77" s="135">
        <f t="shared" si="12"/>
        <v>0</v>
      </c>
      <c r="O77" s="135">
        <f t="shared" si="12"/>
        <v>0</v>
      </c>
      <c r="P77" s="135">
        <f t="shared" si="12"/>
        <v>0</v>
      </c>
      <c r="Q77" s="135">
        <f t="shared" si="12"/>
        <v>0</v>
      </c>
      <c r="R77" s="135">
        <f t="shared" si="12"/>
        <v>0</v>
      </c>
      <c r="S77" s="135">
        <f t="shared" si="12"/>
        <v>0</v>
      </c>
      <c r="T77" s="135">
        <f t="shared" si="12"/>
        <v>0</v>
      </c>
      <c r="U77" s="135">
        <f t="shared" si="12"/>
        <v>0</v>
      </c>
      <c r="V77" s="135">
        <f t="shared" si="12"/>
        <v>0</v>
      </c>
      <c r="W77" s="135">
        <f t="shared" si="12"/>
        <v>0</v>
      </c>
      <c r="X77" s="135">
        <f t="shared" si="12"/>
        <v>0</v>
      </c>
      <c r="Y77" s="58"/>
    </row>
    <row r="78" spans="2:25" outlineLevel="1" x14ac:dyDescent="0.25">
      <c r="B78" s="58"/>
      <c r="C78" s="35" t="s">
        <v>59</v>
      </c>
      <c r="D78" s="58"/>
      <c r="E78" s="102" t="s">
        <v>62</v>
      </c>
      <c r="F78" s="58"/>
      <c r="G78" s="58"/>
      <c r="H78" s="113"/>
      <c r="I78" s="114"/>
      <c r="J78" s="58"/>
      <c r="K78" s="79"/>
      <c r="L78" s="135">
        <f t="shared" si="13"/>
        <v>0</v>
      </c>
      <c r="M78" s="135">
        <f t="shared" si="12"/>
        <v>0</v>
      </c>
      <c r="N78" s="135">
        <f t="shared" si="12"/>
        <v>0</v>
      </c>
      <c r="O78" s="135">
        <f t="shared" si="12"/>
        <v>0</v>
      </c>
      <c r="P78" s="135">
        <f t="shared" si="12"/>
        <v>0</v>
      </c>
      <c r="Q78" s="135">
        <f t="shared" si="12"/>
        <v>0</v>
      </c>
      <c r="R78" s="135">
        <f t="shared" si="12"/>
        <v>0</v>
      </c>
      <c r="S78" s="135">
        <f t="shared" si="12"/>
        <v>0</v>
      </c>
      <c r="T78" s="135">
        <f t="shared" si="12"/>
        <v>0</v>
      </c>
      <c r="U78" s="135">
        <f t="shared" si="12"/>
        <v>0</v>
      </c>
      <c r="V78" s="135">
        <f t="shared" si="12"/>
        <v>0</v>
      </c>
      <c r="W78" s="135">
        <f t="shared" si="12"/>
        <v>0</v>
      </c>
      <c r="X78" s="135">
        <f t="shared" si="12"/>
        <v>0</v>
      </c>
      <c r="Y78" s="58"/>
    </row>
    <row r="79" spans="2:25" ht="25.8" customHeight="1" outlineLevel="1" x14ac:dyDescent="0.25">
      <c r="B79" s="58"/>
      <c r="C79" s="54" t="s">
        <v>5</v>
      </c>
      <c r="D79" s="58"/>
      <c r="E79" s="115" t="s">
        <v>62</v>
      </c>
      <c r="F79" s="58"/>
      <c r="G79" s="58"/>
      <c r="H79" s="136">
        <f>SUM(H73:H78)</f>
        <v>0</v>
      </c>
      <c r="I79" s="116"/>
      <c r="J79" s="58"/>
      <c r="K79" s="79"/>
      <c r="L79" s="138">
        <f>SUM(L73:L78)</f>
        <v>0</v>
      </c>
      <c r="M79" s="138">
        <f t="shared" ref="M79:X79" si="14">SUM(M73:M78)</f>
        <v>0</v>
      </c>
      <c r="N79" s="138">
        <f t="shared" si="14"/>
        <v>0</v>
      </c>
      <c r="O79" s="138">
        <f t="shared" si="14"/>
        <v>0</v>
      </c>
      <c r="P79" s="138">
        <f t="shared" si="14"/>
        <v>0</v>
      </c>
      <c r="Q79" s="138">
        <f t="shared" si="14"/>
        <v>0</v>
      </c>
      <c r="R79" s="138">
        <f t="shared" si="14"/>
        <v>0</v>
      </c>
      <c r="S79" s="138">
        <f t="shared" si="14"/>
        <v>0</v>
      </c>
      <c r="T79" s="138">
        <f t="shared" si="14"/>
        <v>0</v>
      </c>
      <c r="U79" s="138">
        <f t="shared" si="14"/>
        <v>0</v>
      </c>
      <c r="V79" s="138">
        <f t="shared" si="14"/>
        <v>0</v>
      </c>
      <c r="W79" s="138">
        <f t="shared" si="14"/>
        <v>0</v>
      </c>
      <c r="X79" s="138">
        <f t="shared" si="14"/>
        <v>0</v>
      </c>
      <c r="Y79" s="58"/>
    </row>
    <row r="80" spans="2:25" outlineLevel="1" x14ac:dyDescent="0.25">
      <c r="B80" s="58"/>
      <c r="C80" s="55"/>
      <c r="D80" s="58"/>
      <c r="E80" s="79"/>
      <c r="F80" s="58"/>
      <c r="G80" s="58"/>
      <c r="H80" s="117"/>
      <c r="I80" s="79"/>
      <c r="J80" s="58"/>
      <c r="K80" s="79"/>
      <c r="L80" s="118"/>
      <c r="M80" s="118"/>
      <c r="N80" s="118"/>
      <c r="O80" s="118"/>
      <c r="P80" s="118"/>
      <c r="Q80" s="118"/>
      <c r="R80" s="118"/>
      <c r="S80" s="118"/>
      <c r="T80" s="118"/>
      <c r="U80" s="118"/>
      <c r="V80" s="118"/>
      <c r="W80" s="118"/>
      <c r="X80" s="118"/>
      <c r="Y80" s="58"/>
    </row>
    <row r="81" spans="2:25" ht="27.6" outlineLevel="1" x14ac:dyDescent="0.25">
      <c r="B81" s="58"/>
      <c r="C81" s="99" t="s">
        <v>210</v>
      </c>
      <c r="D81" s="58"/>
      <c r="E81" s="105" t="s">
        <v>62</v>
      </c>
      <c r="F81" s="58"/>
      <c r="G81" s="58"/>
      <c r="H81" s="110"/>
      <c r="I81" s="110"/>
      <c r="J81" s="58"/>
      <c r="K81" s="79"/>
      <c r="L81" s="119"/>
      <c r="M81" s="119"/>
      <c r="N81" s="119"/>
      <c r="O81" s="119"/>
      <c r="P81" s="119"/>
      <c r="Q81" s="119"/>
      <c r="R81" s="119"/>
      <c r="S81" s="119"/>
      <c r="T81" s="119"/>
      <c r="U81" s="119"/>
      <c r="V81" s="119"/>
      <c r="W81" s="119"/>
      <c r="X81" s="119"/>
      <c r="Y81" s="58"/>
    </row>
    <row r="82" spans="2:25" outlineLevel="1" x14ac:dyDescent="0.25">
      <c r="B82" s="58"/>
      <c r="C82" s="55"/>
      <c r="D82" s="58"/>
      <c r="E82" s="79"/>
      <c r="F82" s="58"/>
      <c r="G82" s="58"/>
      <c r="H82" s="117"/>
      <c r="I82" s="79"/>
      <c r="J82" s="58"/>
      <c r="K82" s="79"/>
      <c r="L82" s="118"/>
      <c r="M82" s="118"/>
      <c r="N82" s="118"/>
      <c r="O82" s="118"/>
      <c r="P82" s="118"/>
      <c r="Q82" s="118"/>
      <c r="R82" s="118"/>
      <c r="S82" s="118"/>
      <c r="T82" s="118"/>
      <c r="U82" s="118"/>
      <c r="V82" s="118"/>
      <c r="W82" s="118"/>
      <c r="X82" s="118"/>
      <c r="Y82" s="58"/>
    </row>
    <row r="83" spans="2:25" ht="27.6" outlineLevel="1" x14ac:dyDescent="0.25">
      <c r="B83" s="58"/>
      <c r="C83" s="99" t="s">
        <v>192</v>
      </c>
      <c r="D83" s="58"/>
      <c r="E83" s="109" t="s">
        <v>74</v>
      </c>
      <c r="F83" s="58"/>
      <c r="G83" s="58"/>
      <c r="H83" s="109" t="s">
        <v>60</v>
      </c>
      <c r="I83" s="109" t="s">
        <v>58</v>
      </c>
      <c r="J83" s="58"/>
      <c r="K83" s="79"/>
      <c r="L83" s="345" t="s">
        <v>213</v>
      </c>
      <c r="M83" s="346"/>
      <c r="N83" s="346"/>
      <c r="O83" s="346"/>
      <c r="P83" s="346"/>
      <c r="Q83" s="346"/>
      <c r="R83" s="346"/>
      <c r="S83" s="346"/>
      <c r="T83" s="346"/>
      <c r="U83" s="346"/>
      <c r="V83" s="346"/>
      <c r="W83" s="346"/>
      <c r="X83" s="347"/>
      <c r="Y83" s="58"/>
    </row>
    <row r="84" spans="2:25" outlineLevel="1" x14ac:dyDescent="0.25">
      <c r="B84" s="58"/>
      <c r="C84" s="35" t="s">
        <v>59</v>
      </c>
      <c r="D84" s="58"/>
      <c r="E84" s="102" t="s">
        <v>62</v>
      </c>
      <c r="F84" s="58"/>
      <c r="G84" s="58"/>
      <c r="H84" s="113"/>
      <c r="I84" s="114"/>
      <c r="J84" s="58"/>
      <c r="K84" s="79"/>
      <c r="L84" s="135">
        <f t="shared" si="13"/>
        <v>0</v>
      </c>
      <c r="M84" s="135">
        <f t="shared" si="12"/>
        <v>0</v>
      </c>
      <c r="N84" s="135">
        <f t="shared" si="12"/>
        <v>0</v>
      </c>
      <c r="O84" s="135">
        <f t="shared" si="12"/>
        <v>0</v>
      </c>
      <c r="P84" s="135">
        <f t="shared" si="12"/>
        <v>0</v>
      </c>
      <c r="Q84" s="135">
        <f t="shared" si="12"/>
        <v>0</v>
      </c>
      <c r="R84" s="135">
        <f t="shared" si="12"/>
        <v>0</v>
      </c>
      <c r="S84" s="135">
        <f t="shared" si="12"/>
        <v>0</v>
      </c>
      <c r="T84" s="135">
        <f t="shared" si="12"/>
        <v>0</v>
      </c>
      <c r="U84" s="135">
        <f t="shared" si="12"/>
        <v>0</v>
      </c>
      <c r="V84" s="135">
        <f t="shared" si="12"/>
        <v>0</v>
      </c>
      <c r="W84" s="135">
        <f t="shared" si="12"/>
        <v>0</v>
      </c>
      <c r="X84" s="135">
        <f t="shared" si="12"/>
        <v>0</v>
      </c>
      <c r="Y84" s="58"/>
    </row>
    <row r="85" spans="2:25" outlineLevel="1" x14ac:dyDescent="0.25">
      <c r="B85" s="58"/>
      <c r="C85" s="35" t="s">
        <v>59</v>
      </c>
      <c r="D85" s="58"/>
      <c r="E85" s="102" t="s">
        <v>62</v>
      </c>
      <c r="F85" s="58"/>
      <c r="G85" s="58"/>
      <c r="H85" s="113"/>
      <c r="I85" s="114"/>
      <c r="J85" s="58"/>
      <c r="K85" s="79"/>
      <c r="L85" s="135">
        <f t="shared" si="13"/>
        <v>0</v>
      </c>
      <c r="M85" s="135">
        <f t="shared" si="12"/>
        <v>0</v>
      </c>
      <c r="N85" s="135">
        <f t="shared" si="12"/>
        <v>0</v>
      </c>
      <c r="O85" s="135">
        <f t="shared" si="12"/>
        <v>0</v>
      </c>
      <c r="P85" s="135">
        <f t="shared" si="12"/>
        <v>0</v>
      </c>
      <c r="Q85" s="135">
        <f t="shared" si="12"/>
        <v>0</v>
      </c>
      <c r="R85" s="135">
        <f t="shared" si="12"/>
        <v>0</v>
      </c>
      <c r="S85" s="135">
        <f t="shared" si="12"/>
        <v>0</v>
      </c>
      <c r="T85" s="135">
        <f t="shared" si="12"/>
        <v>0</v>
      </c>
      <c r="U85" s="135">
        <f t="shared" si="12"/>
        <v>0</v>
      </c>
      <c r="V85" s="135">
        <f t="shared" si="12"/>
        <v>0</v>
      </c>
      <c r="W85" s="135">
        <f t="shared" si="12"/>
        <v>0</v>
      </c>
      <c r="X85" s="135">
        <f t="shared" si="12"/>
        <v>0</v>
      </c>
      <c r="Y85" s="58"/>
    </row>
    <row r="86" spans="2:25" outlineLevel="1" x14ac:dyDescent="0.25">
      <c r="B86" s="58"/>
      <c r="C86" s="35" t="s">
        <v>59</v>
      </c>
      <c r="D86" s="58"/>
      <c r="E86" s="102" t="s">
        <v>62</v>
      </c>
      <c r="F86" s="58"/>
      <c r="G86" s="58"/>
      <c r="H86" s="113"/>
      <c r="I86" s="114"/>
      <c r="J86" s="58"/>
      <c r="K86" s="79"/>
      <c r="L86" s="135">
        <f t="shared" si="13"/>
        <v>0</v>
      </c>
      <c r="M86" s="135">
        <f t="shared" si="12"/>
        <v>0</v>
      </c>
      <c r="N86" s="135">
        <f t="shared" si="12"/>
        <v>0</v>
      </c>
      <c r="O86" s="135">
        <f t="shared" si="12"/>
        <v>0</v>
      </c>
      <c r="P86" s="135">
        <f t="shared" si="12"/>
        <v>0</v>
      </c>
      <c r="Q86" s="135">
        <f t="shared" si="12"/>
        <v>0</v>
      </c>
      <c r="R86" s="135">
        <f t="shared" si="12"/>
        <v>0</v>
      </c>
      <c r="S86" s="135">
        <f t="shared" si="12"/>
        <v>0</v>
      </c>
      <c r="T86" s="135">
        <f t="shared" si="12"/>
        <v>0</v>
      </c>
      <c r="U86" s="135">
        <f t="shared" si="12"/>
        <v>0</v>
      </c>
      <c r="V86" s="135">
        <f t="shared" si="12"/>
        <v>0</v>
      </c>
      <c r="W86" s="135">
        <f t="shared" si="12"/>
        <v>0</v>
      </c>
      <c r="X86" s="135">
        <f t="shared" si="12"/>
        <v>0</v>
      </c>
      <c r="Y86" s="58"/>
    </row>
    <row r="87" spans="2:25" outlineLevel="1" x14ac:dyDescent="0.25">
      <c r="B87" s="58"/>
      <c r="C87" s="35" t="s">
        <v>59</v>
      </c>
      <c r="D87" s="58"/>
      <c r="E87" s="102" t="s">
        <v>62</v>
      </c>
      <c r="F87" s="58"/>
      <c r="G87" s="58"/>
      <c r="H87" s="113"/>
      <c r="I87" s="114"/>
      <c r="J87" s="58"/>
      <c r="K87" s="79"/>
      <c r="L87" s="135">
        <f t="shared" si="13"/>
        <v>0</v>
      </c>
      <c r="M87" s="135">
        <f t="shared" si="12"/>
        <v>0</v>
      </c>
      <c r="N87" s="135">
        <f t="shared" si="12"/>
        <v>0</v>
      </c>
      <c r="O87" s="135">
        <f t="shared" si="12"/>
        <v>0</v>
      </c>
      <c r="P87" s="135">
        <f t="shared" si="12"/>
        <v>0</v>
      </c>
      <c r="Q87" s="135">
        <f t="shared" si="12"/>
        <v>0</v>
      </c>
      <c r="R87" s="135">
        <f t="shared" si="12"/>
        <v>0</v>
      </c>
      <c r="S87" s="135">
        <f t="shared" si="12"/>
        <v>0</v>
      </c>
      <c r="T87" s="135">
        <f t="shared" si="12"/>
        <v>0</v>
      </c>
      <c r="U87" s="135">
        <f t="shared" si="12"/>
        <v>0</v>
      </c>
      <c r="V87" s="135">
        <f t="shared" si="12"/>
        <v>0</v>
      </c>
      <c r="W87" s="135">
        <f t="shared" si="12"/>
        <v>0</v>
      </c>
      <c r="X87" s="135">
        <f t="shared" si="12"/>
        <v>0</v>
      </c>
      <c r="Y87" s="58"/>
    </row>
    <row r="88" spans="2:25" outlineLevel="1" x14ac:dyDescent="0.25">
      <c r="B88" s="58"/>
      <c r="C88" s="35" t="s">
        <v>59</v>
      </c>
      <c r="D88" s="58"/>
      <c r="E88" s="102" t="s">
        <v>62</v>
      </c>
      <c r="F88" s="58"/>
      <c r="G88" s="58"/>
      <c r="H88" s="113"/>
      <c r="I88" s="114"/>
      <c r="J88" s="58"/>
      <c r="K88" s="79"/>
      <c r="L88" s="135">
        <f t="shared" si="13"/>
        <v>0</v>
      </c>
      <c r="M88" s="135">
        <f t="shared" si="12"/>
        <v>0</v>
      </c>
      <c r="N88" s="135">
        <f t="shared" si="12"/>
        <v>0</v>
      </c>
      <c r="O88" s="135">
        <f t="shared" si="12"/>
        <v>0</v>
      </c>
      <c r="P88" s="135">
        <f t="shared" si="12"/>
        <v>0</v>
      </c>
      <c r="Q88" s="135">
        <f t="shared" si="12"/>
        <v>0</v>
      </c>
      <c r="R88" s="135">
        <f t="shared" si="12"/>
        <v>0</v>
      </c>
      <c r="S88" s="135">
        <f t="shared" si="12"/>
        <v>0</v>
      </c>
      <c r="T88" s="135">
        <f t="shared" si="12"/>
        <v>0</v>
      </c>
      <c r="U88" s="135">
        <f t="shared" si="12"/>
        <v>0</v>
      </c>
      <c r="V88" s="135">
        <f t="shared" si="12"/>
        <v>0</v>
      </c>
      <c r="W88" s="135">
        <f t="shared" si="12"/>
        <v>0</v>
      </c>
      <c r="X88" s="135">
        <f t="shared" si="12"/>
        <v>0</v>
      </c>
      <c r="Y88" s="58"/>
    </row>
    <row r="89" spans="2:25" outlineLevel="1" x14ac:dyDescent="0.25">
      <c r="B89" s="58"/>
      <c r="C89" s="35" t="s">
        <v>59</v>
      </c>
      <c r="D89" s="58"/>
      <c r="E89" s="102" t="s">
        <v>62</v>
      </c>
      <c r="F89" s="58"/>
      <c r="G89" s="58"/>
      <c r="H89" s="113"/>
      <c r="I89" s="114"/>
      <c r="J89" s="58"/>
      <c r="K89" s="79"/>
      <c r="L89" s="135">
        <f t="shared" si="13"/>
        <v>0</v>
      </c>
      <c r="M89" s="135">
        <f t="shared" si="12"/>
        <v>0</v>
      </c>
      <c r="N89" s="135">
        <f t="shared" si="12"/>
        <v>0</v>
      </c>
      <c r="O89" s="135">
        <f t="shared" si="12"/>
        <v>0</v>
      </c>
      <c r="P89" s="135">
        <f t="shared" si="12"/>
        <v>0</v>
      </c>
      <c r="Q89" s="135">
        <f t="shared" si="12"/>
        <v>0</v>
      </c>
      <c r="R89" s="135">
        <f t="shared" si="12"/>
        <v>0</v>
      </c>
      <c r="S89" s="135">
        <f t="shared" si="12"/>
        <v>0</v>
      </c>
      <c r="T89" s="135">
        <f t="shared" si="12"/>
        <v>0</v>
      </c>
      <c r="U89" s="135">
        <f t="shared" si="12"/>
        <v>0</v>
      </c>
      <c r="V89" s="135">
        <f t="shared" si="12"/>
        <v>0</v>
      </c>
      <c r="W89" s="135">
        <f t="shared" si="12"/>
        <v>0</v>
      </c>
      <c r="X89" s="135">
        <f t="shared" si="12"/>
        <v>0</v>
      </c>
      <c r="Y89" s="58"/>
    </row>
    <row r="90" spans="2:25" outlineLevel="1" x14ac:dyDescent="0.25">
      <c r="B90" s="58"/>
      <c r="C90" s="35" t="s">
        <v>59</v>
      </c>
      <c r="D90" s="58"/>
      <c r="E90" s="102" t="s">
        <v>62</v>
      </c>
      <c r="F90" s="58"/>
      <c r="G90" s="58"/>
      <c r="H90" s="113"/>
      <c r="I90" s="114"/>
      <c r="J90" s="58"/>
      <c r="K90" s="79"/>
      <c r="L90" s="135">
        <f t="shared" si="13"/>
        <v>0</v>
      </c>
      <c r="M90" s="135">
        <f t="shared" si="12"/>
        <v>0</v>
      </c>
      <c r="N90" s="135">
        <f t="shared" si="12"/>
        <v>0</v>
      </c>
      <c r="O90" s="135">
        <f t="shared" si="12"/>
        <v>0</v>
      </c>
      <c r="P90" s="135">
        <f t="shared" si="12"/>
        <v>0</v>
      </c>
      <c r="Q90" s="135">
        <f t="shared" si="12"/>
        <v>0</v>
      </c>
      <c r="R90" s="135">
        <f t="shared" si="12"/>
        <v>0</v>
      </c>
      <c r="S90" s="135">
        <f t="shared" si="12"/>
        <v>0</v>
      </c>
      <c r="T90" s="135">
        <f t="shared" si="12"/>
        <v>0</v>
      </c>
      <c r="U90" s="135">
        <f t="shared" si="12"/>
        <v>0</v>
      </c>
      <c r="V90" s="135">
        <f t="shared" si="12"/>
        <v>0</v>
      </c>
      <c r="W90" s="135">
        <f t="shared" si="12"/>
        <v>0</v>
      </c>
      <c r="X90" s="135">
        <f t="shared" si="12"/>
        <v>0</v>
      </c>
      <c r="Y90" s="58"/>
    </row>
    <row r="91" spans="2:25" outlineLevel="1" x14ac:dyDescent="0.25">
      <c r="B91" s="58"/>
      <c r="C91" s="35" t="s">
        <v>59</v>
      </c>
      <c r="D91" s="58"/>
      <c r="E91" s="102" t="s">
        <v>62</v>
      </c>
      <c r="F91" s="58"/>
      <c r="G91" s="58"/>
      <c r="H91" s="113"/>
      <c r="I91" s="114"/>
      <c r="J91" s="58"/>
      <c r="K91" s="79"/>
      <c r="L91" s="135">
        <f t="shared" si="13"/>
        <v>0</v>
      </c>
      <c r="M91" s="135">
        <f t="shared" si="12"/>
        <v>0</v>
      </c>
      <c r="N91" s="135">
        <f t="shared" si="12"/>
        <v>0</v>
      </c>
      <c r="O91" s="135">
        <f t="shared" si="12"/>
        <v>0</v>
      </c>
      <c r="P91" s="135">
        <f t="shared" si="12"/>
        <v>0</v>
      </c>
      <c r="Q91" s="135">
        <f t="shared" si="12"/>
        <v>0</v>
      </c>
      <c r="R91" s="135">
        <f t="shared" si="12"/>
        <v>0</v>
      </c>
      <c r="S91" s="135">
        <f t="shared" si="12"/>
        <v>0</v>
      </c>
      <c r="T91" s="135">
        <f t="shared" si="12"/>
        <v>0</v>
      </c>
      <c r="U91" s="135">
        <f t="shared" si="12"/>
        <v>0</v>
      </c>
      <c r="V91" s="135">
        <f t="shared" si="12"/>
        <v>0</v>
      </c>
      <c r="W91" s="135">
        <f t="shared" si="12"/>
        <v>0</v>
      </c>
      <c r="X91" s="135">
        <f t="shared" si="12"/>
        <v>0</v>
      </c>
      <c r="Y91" s="58"/>
    </row>
    <row r="92" spans="2:25" outlineLevel="1" x14ac:dyDescent="0.25">
      <c r="B92" s="58"/>
      <c r="C92" s="35" t="s">
        <v>59</v>
      </c>
      <c r="D92" s="58"/>
      <c r="E92" s="102" t="s">
        <v>62</v>
      </c>
      <c r="F92" s="58"/>
      <c r="G92" s="58"/>
      <c r="H92" s="113"/>
      <c r="I92" s="114"/>
      <c r="J92" s="58"/>
      <c r="K92" s="79"/>
      <c r="L92" s="135">
        <f t="shared" si="13"/>
        <v>0</v>
      </c>
      <c r="M92" s="135">
        <f t="shared" si="12"/>
        <v>0</v>
      </c>
      <c r="N92" s="135">
        <f t="shared" si="12"/>
        <v>0</v>
      </c>
      <c r="O92" s="135">
        <f t="shared" si="12"/>
        <v>0</v>
      </c>
      <c r="P92" s="135">
        <f t="shared" si="12"/>
        <v>0</v>
      </c>
      <c r="Q92" s="135">
        <f t="shared" si="12"/>
        <v>0</v>
      </c>
      <c r="R92" s="135">
        <f t="shared" si="12"/>
        <v>0</v>
      </c>
      <c r="S92" s="135">
        <f t="shared" si="12"/>
        <v>0</v>
      </c>
      <c r="T92" s="135">
        <f t="shared" si="12"/>
        <v>0</v>
      </c>
      <c r="U92" s="135">
        <f t="shared" si="12"/>
        <v>0</v>
      </c>
      <c r="V92" s="135">
        <f t="shared" si="12"/>
        <v>0</v>
      </c>
      <c r="W92" s="135">
        <f t="shared" si="12"/>
        <v>0</v>
      </c>
      <c r="X92" s="135">
        <f t="shared" si="12"/>
        <v>0</v>
      </c>
      <c r="Y92" s="58"/>
    </row>
    <row r="93" spans="2:25" outlineLevel="1" x14ac:dyDescent="0.25">
      <c r="B93" s="58"/>
      <c r="C93" s="35" t="s">
        <v>59</v>
      </c>
      <c r="D93" s="58"/>
      <c r="E93" s="102" t="s">
        <v>62</v>
      </c>
      <c r="F93" s="58"/>
      <c r="G93" s="58"/>
      <c r="H93" s="113"/>
      <c r="I93" s="114"/>
      <c r="J93" s="58"/>
      <c r="K93" s="79"/>
      <c r="L93" s="135">
        <f t="shared" si="13"/>
        <v>0</v>
      </c>
      <c r="M93" s="135">
        <f t="shared" si="12"/>
        <v>0</v>
      </c>
      <c r="N93" s="135">
        <f t="shared" si="12"/>
        <v>0</v>
      </c>
      <c r="O93" s="135">
        <f t="shared" si="12"/>
        <v>0</v>
      </c>
      <c r="P93" s="135">
        <f t="shared" si="12"/>
        <v>0</v>
      </c>
      <c r="Q93" s="135">
        <f t="shared" si="12"/>
        <v>0</v>
      </c>
      <c r="R93" s="135">
        <f t="shared" si="12"/>
        <v>0</v>
      </c>
      <c r="S93" s="135">
        <f t="shared" si="12"/>
        <v>0</v>
      </c>
      <c r="T93" s="135">
        <f t="shared" si="12"/>
        <v>0</v>
      </c>
      <c r="U93" s="135">
        <f t="shared" si="12"/>
        <v>0</v>
      </c>
      <c r="V93" s="135">
        <f t="shared" si="12"/>
        <v>0</v>
      </c>
      <c r="W93" s="135">
        <f t="shared" si="12"/>
        <v>0</v>
      </c>
      <c r="X93" s="135">
        <f t="shared" si="12"/>
        <v>0</v>
      </c>
      <c r="Y93" s="58"/>
    </row>
    <row r="94" spans="2:25" outlineLevel="1" x14ac:dyDescent="0.25">
      <c r="B94" s="58"/>
      <c r="C94" s="35" t="s">
        <v>59</v>
      </c>
      <c r="D94" s="58"/>
      <c r="E94" s="102" t="s">
        <v>62</v>
      </c>
      <c r="F94" s="58"/>
      <c r="G94" s="58"/>
      <c r="H94" s="113"/>
      <c r="I94" s="114"/>
      <c r="J94" s="58"/>
      <c r="K94" s="79"/>
      <c r="L94" s="135">
        <f t="shared" si="13"/>
        <v>0</v>
      </c>
      <c r="M94" s="135">
        <f t="shared" si="13"/>
        <v>0</v>
      </c>
      <c r="N94" s="135">
        <f t="shared" si="13"/>
        <v>0</v>
      </c>
      <c r="O94" s="135">
        <f t="shared" si="13"/>
        <v>0</v>
      </c>
      <c r="P94" s="135">
        <f t="shared" si="13"/>
        <v>0</v>
      </c>
      <c r="Q94" s="135">
        <f t="shared" si="13"/>
        <v>0</v>
      </c>
      <c r="R94" s="135">
        <f t="shared" si="13"/>
        <v>0</v>
      </c>
      <c r="S94" s="135">
        <f t="shared" si="13"/>
        <v>0</v>
      </c>
      <c r="T94" s="135">
        <f t="shared" si="13"/>
        <v>0</v>
      </c>
      <c r="U94" s="135">
        <f t="shared" si="13"/>
        <v>0</v>
      </c>
      <c r="V94" s="135">
        <f t="shared" si="13"/>
        <v>0</v>
      </c>
      <c r="W94" s="135">
        <f t="shared" si="13"/>
        <v>0</v>
      </c>
      <c r="X94" s="135">
        <f t="shared" si="13"/>
        <v>0</v>
      </c>
      <c r="Y94" s="58"/>
    </row>
    <row r="95" spans="2:25" outlineLevel="1" x14ac:dyDescent="0.25">
      <c r="B95" s="58"/>
      <c r="C95" s="35" t="s">
        <v>59</v>
      </c>
      <c r="D95" s="58"/>
      <c r="E95" s="102" t="s">
        <v>62</v>
      </c>
      <c r="F95" s="58"/>
      <c r="G95" s="58"/>
      <c r="H95" s="113"/>
      <c r="I95" s="114"/>
      <c r="J95" s="58"/>
      <c r="K95" s="79"/>
      <c r="L95" s="135">
        <f t="shared" si="13"/>
        <v>0</v>
      </c>
      <c r="M95" s="135">
        <f t="shared" si="13"/>
        <v>0</v>
      </c>
      <c r="N95" s="135">
        <f t="shared" si="13"/>
        <v>0</v>
      </c>
      <c r="O95" s="135">
        <f t="shared" si="13"/>
        <v>0</v>
      </c>
      <c r="P95" s="135">
        <f t="shared" si="13"/>
        <v>0</v>
      </c>
      <c r="Q95" s="135">
        <f t="shared" si="13"/>
        <v>0</v>
      </c>
      <c r="R95" s="135">
        <f t="shared" si="13"/>
        <v>0</v>
      </c>
      <c r="S95" s="135">
        <f t="shared" si="13"/>
        <v>0</v>
      </c>
      <c r="T95" s="135">
        <f t="shared" si="13"/>
        <v>0</v>
      </c>
      <c r="U95" s="135">
        <f t="shared" si="13"/>
        <v>0</v>
      </c>
      <c r="V95" s="135">
        <f t="shared" si="13"/>
        <v>0</v>
      </c>
      <c r="W95" s="135">
        <f t="shared" si="13"/>
        <v>0</v>
      </c>
      <c r="X95" s="135">
        <f t="shared" si="13"/>
        <v>0</v>
      </c>
      <c r="Y95" s="58"/>
    </row>
    <row r="96" spans="2:25" outlineLevel="1" x14ac:dyDescent="0.25">
      <c r="B96" s="58"/>
      <c r="C96" s="35" t="s">
        <v>59</v>
      </c>
      <c r="D96" s="58"/>
      <c r="E96" s="102" t="s">
        <v>62</v>
      </c>
      <c r="F96" s="58"/>
      <c r="G96" s="58"/>
      <c r="H96" s="113"/>
      <c r="I96" s="114"/>
      <c r="J96" s="58"/>
      <c r="K96" s="79"/>
      <c r="L96" s="135">
        <f t="shared" si="13"/>
        <v>0</v>
      </c>
      <c r="M96" s="135">
        <f t="shared" si="13"/>
        <v>0</v>
      </c>
      <c r="N96" s="135">
        <f t="shared" si="13"/>
        <v>0</v>
      </c>
      <c r="O96" s="135">
        <f t="shared" si="13"/>
        <v>0</v>
      </c>
      <c r="P96" s="135">
        <f t="shared" si="13"/>
        <v>0</v>
      </c>
      <c r="Q96" s="135">
        <f t="shared" si="13"/>
        <v>0</v>
      </c>
      <c r="R96" s="135">
        <f t="shared" si="13"/>
        <v>0</v>
      </c>
      <c r="S96" s="135">
        <f t="shared" si="13"/>
        <v>0</v>
      </c>
      <c r="T96" s="135">
        <f t="shared" si="13"/>
        <v>0</v>
      </c>
      <c r="U96" s="135">
        <f t="shared" si="13"/>
        <v>0</v>
      </c>
      <c r="V96" s="135">
        <f t="shared" si="13"/>
        <v>0</v>
      </c>
      <c r="W96" s="135">
        <f t="shared" si="13"/>
        <v>0</v>
      </c>
      <c r="X96" s="135">
        <f t="shared" si="13"/>
        <v>0</v>
      </c>
      <c r="Y96" s="58"/>
    </row>
    <row r="97" spans="2:25" outlineLevel="1" x14ac:dyDescent="0.25">
      <c r="B97" s="58"/>
      <c r="C97" s="35" t="s">
        <v>59</v>
      </c>
      <c r="D97" s="58"/>
      <c r="E97" s="102" t="s">
        <v>62</v>
      </c>
      <c r="F97" s="58"/>
      <c r="G97" s="58"/>
      <c r="H97" s="113"/>
      <c r="I97" s="114"/>
      <c r="J97" s="58"/>
      <c r="K97" s="79"/>
      <c r="L97" s="135">
        <f t="shared" si="13"/>
        <v>0</v>
      </c>
      <c r="M97" s="135">
        <f t="shared" si="13"/>
        <v>0</v>
      </c>
      <c r="N97" s="135">
        <f t="shared" si="13"/>
        <v>0</v>
      </c>
      <c r="O97" s="135">
        <f t="shared" si="13"/>
        <v>0</v>
      </c>
      <c r="P97" s="135">
        <f t="shared" si="13"/>
        <v>0</v>
      </c>
      <c r="Q97" s="135">
        <f t="shared" si="13"/>
        <v>0</v>
      </c>
      <c r="R97" s="135">
        <f t="shared" si="13"/>
        <v>0</v>
      </c>
      <c r="S97" s="135">
        <f t="shared" si="13"/>
        <v>0</v>
      </c>
      <c r="T97" s="135">
        <f t="shared" si="13"/>
        <v>0</v>
      </c>
      <c r="U97" s="135">
        <f t="shared" si="13"/>
        <v>0</v>
      </c>
      <c r="V97" s="135">
        <f t="shared" si="13"/>
        <v>0</v>
      </c>
      <c r="W97" s="135">
        <f t="shared" si="13"/>
        <v>0</v>
      </c>
      <c r="X97" s="135">
        <f t="shared" si="13"/>
        <v>0</v>
      </c>
      <c r="Y97" s="58"/>
    </row>
    <row r="98" spans="2:25" outlineLevel="1" x14ac:dyDescent="0.25">
      <c r="B98" s="58"/>
      <c r="C98" s="35" t="s">
        <v>59</v>
      </c>
      <c r="D98" s="58"/>
      <c r="E98" s="102" t="s">
        <v>62</v>
      </c>
      <c r="F98" s="58"/>
      <c r="G98" s="58"/>
      <c r="H98" s="113"/>
      <c r="I98" s="114"/>
      <c r="J98" s="58"/>
      <c r="K98" s="79"/>
      <c r="L98" s="135">
        <f t="shared" si="13"/>
        <v>0</v>
      </c>
      <c r="M98" s="135">
        <f t="shared" si="13"/>
        <v>0</v>
      </c>
      <c r="N98" s="135">
        <f t="shared" si="13"/>
        <v>0</v>
      </c>
      <c r="O98" s="135">
        <f t="shared" si="13"/>
        <v>0</v>
      </c>
      <c r="P98" s="135">
        <f t="shared" si="13"/>
        <v>0</v>
      </c>
      <c r="Q98" s="135">
        <f t="shared" si="13"/>
        <v>0</v>
      </c>
      <c r="R98" s="135">
        <f t="shared" si="13"/>
        <v>0</v>
      </c>
      <c r="S98" s="135">
        <f t="shared" si="13"/>
        <v>0</v>
      </c>
      <c r="T98" s="135">
        <f t="shared" si="13"/>
        <v>0</v>
      </c>
      <c r="U98" s="135">
        <f t="shared" si="13"/>
        <v>0</v>
      </c>
      <c r="V98" s="135">
        <f t="shared" si="13"/>
        <v>0</v>
      </c>
      <c r="W98" s="135">
        <f t="shared" si="13"/>
        <v>0</v>
      </c>
      <c r="X98" s="135">
        <f t="shared" si="13"/>
        <v>0</v>
      </c>
      <c r="Y98" s="58"/>
    </row>
    <row r="99" spans="2:25" outlineLevel="1" x14ac:dyDescent="0.25">
      <c r="B99" s="58"/>
      <c r="C99" s="35" t="s">
        <v>59</v>
      </c>
      <c r="D99" s="58"/>
      <c r="E99" s="102" t="s">
        <v>62</v>
      </c>
      <c r="F99" s="58"/>
      <c r="G99" s="58"/>
      <c r="H99" s="113"/>
      <c r="I99" s="114"/>
      <c r="J99" s="58"/>
      <c r="K99" s="79"/>
      <c r="L99" s="135">
        <f t="shared" si="13"/>
        <v>0</v>
      </c>
      <c r="M99" s="135">
        <f t="shared" si="13"/>
        <v>0</v>
      </c>
      <c r="N99" s="135">
        <f t="shared" si="13"/>
        <v>0</v>
      </c>
      <c r="O99" s="135">
        <f t="shared" si="13"/>
        <v>0</v>
      </c>
      <c r="P99" s="135">
        <f t="shared" si="13"/>
        <v>0</v>
      </c>
      <c r="Q99" s="135">
        <f t="shared" si="13"/>
        <v>0</v>
      </c>
      <c r="R99" s="135">
        <f t="shared" si="13"/>
        <v>0</v>
      </c>
      <c r="S99" s="135">
        <f t="shared" si="13"/>
        <v>0</v>
      </c>
      <c r="T99" s="135">
        <f t="shared" si="13"/>
        <v>0</v>
      </c>
      <c r="U99" s="135">
        <f t="shared" si="13"/>
        <v>0</v>
      </c>
      <c r="V99" s="135">
        <f t="shared" si="13"/>
        <v>0</v>
      </c>
      <c r="W99" s="135">
        <f t="shared" si="13"/>
        <v>0</v>
      </c>
      <c r="X99" s="135">
        <f t="shared" si="13"/>
        <v>0</v>
      </c>
      <c r="Y99" s="58"/>
    </row>
    <row r="100" spans="2:25" outlineLevel="1" x14ac:dyDescent="0.25">
      <c r="B100" s="58"/>
      <c r="C100" s="35" t="s">
        <v>59</v>
      </c>
      <c r="D100" s="58"/>
      <c r="E100" s="102" t="s">
        <v>62</v>
      </c>
      <c r="F100" s="58"/>
      <c r="G100" s="58"/>
      <c r="H100" s="113"/>
      <c r="I100" s="114"/>
      <c r="J100" s="58"/>
      <c r="K100" s="79"/>
      <c r="L100" s="135">
        <f t="shared" si="13"/>
        <v>0</v>
      </c>
      <c r="M100" s="135">
        <f t="shared" si="13"/>
        <v>0</v>
      </c>
      <c r="N100" s="135">
        <f t="shared" si="13"/>
        <v>0</v>
      </c>
      <c r="O100" s="135">
        <f t="shared" si="13"/>
        <v>0</v>
      </c>
      <c r="P100" s="135">
        <f t="shared" si="13"/>
        <v>0</v>
      </c>
      <c r="Q100" s="135">
        <f t="shared" si="13"/>
        <v>0</v>
      </c>
      <c r="R100" s="135">
        <f t="shared" si="13"/>
        <v>0</v>
      </c>
      <c r="S100" s="135">
        <f t="shared" si="13"/>
        <v>0</v>
      </c>
      <c r="T100" s="135">
        <f t="shared" si="13"/>
        <v>0</v>
      </c>
      <c r="U100" s="135">
        <f t="shared" si="13"/>
        <v>0</v>
      </c>
      <c r="V100" s="135">
        <f t="shared" si="13"/>
        <v>0</v>
      </c>
      <c r="W100" s="135">
        <f t="shared" si="13"/>
        <v>0</v>
      </c>
      <c r="X100" s="135">
        <f t="shared" si="13"/>
        <v>0</v>
      </c>
      <c r="Y100" s="58"/>
    </row>
    <row r="101" spans="2:25" outlineLevel="1" x14ac:dyDescent="0.25">
      <c r="B101" s="58"/>
      <c r="C101" s="35" t="s">
        <v>59</v>
      </c>
      <c r="D101" s="58"/>
      <c r="E101" s="102" t="s">
        <v>62</v>
      </c>
      <c r="F101" s="58"/>
      <c r="G101" s="58"/>
      <c r="H101" s="113"/>
      <c r="I101" s="114"/>
      <c r="J101" s="58"/>
      <c r="K101" s="79"/>
      <c r="L101" s="135">
        <f t="shared" si="13"/>
        <v>0</v>
      </c>
      <c r="M101" s="135">
        <f t="shared" si="13"/>
        <v>0</v>
      </c>
      <c r="N101" s="135">
        <f t="shared" si="13"/>
        <v>0</v>
      </c>
      <c r="O101" s="135">
        <f t="shared" si="13"/>
        <v>0</v>
      </c>
      <c r="P101" s="135">
        <f t="shared" si="13"/>
        <v>0</v>
      </c>
      <c r="Q101" s="135">
        <f t="shared" si="13"/>
        <v>0</v>
      </c>
      <c r="R101" s="135">
        <f t="shared" si="13"/>
        <v>0</v>
      </c>
      <c r="S101" s="135">
        <f t="shared" si="13"/>
        <v>0</v>
      </c>
      <c r="T101" s="135">
        <f t="shared" si="13"/>
        <v>0</v>
      </c>
      <c r="U101" s="135">
        <f t="shared" si="13"/>
        <v>0</v>
      </c>
      <c r="V101" s="135">
        <f t="shared" si="13"/>
        <v>0</v>
      </c>
      <c r="W101" s="135">
        <f t="shared" si="13"/>
        <v>0</v>
      </c>
      <c r="X101" s="135">
        <f t="shared" si="13"/>
        <v>0</v>
      </c>
      <c r="Y101" s="58"/>
    </row>
    <row r="102" spans="2:25" outlineLevel="1" x14ac:dyDescent="0.25">
      <c r="B102" s="58"/>
      <c r="C102" s="35" t="s">
        <v>59</v>
      </c>
      <c r="D102" s="58"/>
      <c r="E102" s="102" t="s">
        <v>62</v>
      </c>
      <c r="F102" s="58"/>
      <c r="G102" s="58"/>
      <c r="H102" s="113"/>
      <c r="I102" s="114"/>
      <c r="J102" s="58"/>
      <c r="K102" s="79"/>
      <c r="L102" s="135">
        <f t="shared" si="13"/>
        <v>0</v>
      </c>
      <c r="M102" s="135">
        <f t="shared" si="13"/>
        <v>0</v>
      </c>
      <c r="N102" s="135">
        <f t="shared" si="13"/>
        <v>0</v>
      </c>
      <c r="O102" s="135">
        <f t="shared" si="13"/>
        <v>0</v>
      </c>
      <c r="P102" s="135">
        <f t="shared" si="13"/>
        <v>0</v>
      </c>
      <c r="Q102" s="135">
        <f t="shared" si="13"/>
        <v>0</v>
      </c>
      <c r="R102" s="135">
        <f t="shared" si="13"/>
        <v>0</v>
      </c>
      <c r="S102" s="135">
        <f t="shared" si="13"/>
        <v>0</v>
      </c>
      <c r="T102" s="135">
        <f t="shared" si="13"/>
        <v>0</v>
      </c>
      <c r="U102" s="135">
        <f t="shared" si="13"/>
        <v>0</v>
      </c>
      <c r="V102" s="135">
        <f t="shared" si="13"/>
        <v>0</v>
      </c>
      <c r="W102" s="135">
        <f t="shared" si="13"/>
        <v>0</v>
      </c>
      <c r="X102" s="135">
        <f t="shared" si="13"/>
        <v>0</v>
      </c>
      <c r="Y102" s="58"/>
    </row>
    <row r="103" spans="2:25" outlineLevel="1" x14ac:dyDescent="0.25">
      <c r="B103" s="58"/>
      <c r="C103" s="35" t="s">
        <v>59</v>
      </c>
      <c r="D103" s="58"/>
      <c r="E103" s="102" t="s">
        <v>62</v>
      </c>
      <c r="F103" s="58"/>
      <c r="G103" s="58"/>
      <c r="H103" s="113"/>
      <c r="I103" s="114"/>
      <c r="J103" s="58"/>
      <c r="K103" s="79"/>
      <c r="L103" s="135">
        <f t="shared" si="13"/>
        <v>0</v>
      </c>
      <c r="M103" s="135">
        <f t="shared" si="13"/>
        <v>0</v>
      </c>
      <c r="N103" s="135">
        <f t="shared" si="13"/>
        <v>0</v>
      </c>
      <c r="O103" s="135">
        <f t="shared" si="13"/>
        <v>0</v>
      </c>
      <c r="P103" s="135">
        <f t="shared" si="13"/>
        <v>0</v>
      </c>
      <c r="Q103" s="135">
        <f t="shared" si="13"/>
        <v>0</v>
      </c>
      <c r="R103" s="135">
        <f t="shared" si="13"/>
        <v>0</v>
      </c>
      <c r="S103" s="135">
        <f t="shared" si="13"/>
        <v>0</v>
      </c>
      <c r="T103" s="135">
        <f t="shared" si="13"/>
        <v>0</v>
      </c>
      <c r="U103" s="135">
        <f t="shared" si="13"/>
        <v>0</v>
      </c>
      <c r="V103" s="135">
        <f t="shared" si="13"/>
        <v>0</v>
      </c>
      <c r="W103" s="135">
        <f t="shared" si="13"/>
        <v>0</v>
      </c>
      <c r="X103" s="135">
        <f t="shared" si="13"/>
        <v>0</v>
      </c>
      <c r="Y103" s="58"/>
    </row>
    <row r="104" spans="2:25" outlineLevel="1" x14ac:dyDescent="0.25">
      <c r="B104" s="58"/>
      <c r="C104" s="35" t="s">
        <v>59</v>
      </c>
      <c r="D104" s="58"/>
      <c r="E104" s="102" t="s">
        <v>62</v>
      </c>
      <c r="F104" s="58"/>
      <c r="G104" s="58"/>
      <c r="H104" s="113"/>
      <c r="I104" s="114"/>
      <c r="J104" s="58"/>
      <c r="K104" s="79"/>
      <c r="L104" s="135">
        <f t="shared" si="13"/>
        <v>0</v>
      </c>
      <c r="M104" s="135">
        <f t="shared" si="13"/>
        <v>0</v>
      </c>
      <c r="N104" s="135">
        <f t="shared" si="13"/>
        <v>0</v>
      </c>
      <c r="O104" s="135">
        <f t="shared" si="13"/>
        <v>0</v>
      </c>
      <c r="P104" s="135">
        <f t="shared" si="13"/>
        <v>0</v>
      </c>
      <c r="Q104" s="135">
        <f t="shared" si="13"/>
        <v>0</v>
      </c>
      <c r="R104" s="135">
        <f t="shared" si="13"/>
        <v>0</v>
      </c>
      <c r="S104" s="135">
        <f t="shared" si="13"/>
        <v>0</v>
      </c>
      <c r="T104" s="135">
        <f t="shared" si="13"/>
        <v>0</v>
      </c>
      <c r="U104" s="135">
        <f t="shared" si="13"/>
        <v>0</v>
      </c>
      <c r="V104" s="135">
        <f t="shared" si="13"/>
        <v>0</v>
      </c>
      <c r="W104" s="135">
        <f t="shared" si="13"/>
        <v>0</v>
      </c>
      <c r="X104" s="135">
        <f t="shared" si="13"/>
        <v>0</v>
      </c>
      <c r="Y104" s="58"/>
    </row>
    <row r="105" spans="2:25" outlineLevel="1" x14ac:dyDescent="0.25">
      <c r="B105" s="58"/>
      <c r="C105" s="35" t="s">
        <v>59</v>
      </c>
      <c r="D105" s="58"/>
      <c r="E105" s="102" t="s">
        <v>62</v>
      </c>
      <c r="F105" s="58"/>
      <c r="G105" s="58"/>
      <c r="H105" s="113"/>
      <c r="I105" s="114"/>
      <c r="J105" s="58"/>
      <c r="K105" s="79"/>
      <c r="L105" s="135">
        <f t="shared" si="13"/>
        <v>0</v>
      </c>
      <c r="M105" s="135">
        <f t="shared" si="13"/>
        <v>0</v>
      </c>
      <c r="N105" s="135">
        <f t="shared" si="13"/>
        <v>0</v>
      </c>
      <c r="O105" s="135">
        <f t="shared" si="13"/>
        <v>0</v>
      </c>
      <c r="P105" s="135">
        <f t="shared" si="13"/>
        <v>0</v>
      </c>
      <c r="Q105" s="135">
        <f t="shared" si="13"/>
        <v>0</v>
      </c>
      <c r="R105" s="135">
        <f t="shared" si="13"/>
        <v>0</v>
      </c>
      <c r="S105" s="135">
        <f t="shared" si="13"/>
        <v>0</v>
      </c>
      <c r="T105" s="135">
        <f t="shared" si="13"/>
        <v>0</v>
      </c>
      <c r="U105" s="135">
        <f t="shared" si="13"/>
        <v>0</v>
      </c>
      <c r="V105" s="135">
        <f t="shared" si="13"/>
        <v>0</v>
      </c>
      <c r="W105" s="135">
        <f t="shared" si="13"/>
        <v>0</v>
      </c>
      <c r="X105" s="135">
        <f t="shared" si="13"/>
        <v>0</v>
      </c>
      <c r="Y105" s="58"/>
    </row>
    <row r="106" spans="2:25" outlineLevel="1" x14ac:dyDescent="0.25">
      <c r="B106" s="58"/>
      <c r="C106" s="35" t="s">
        <v>59</v>
      </c>
      <c r="D106" s="58"/>
      <c r="E106" s="102" t="s">
        <v>62</v>
      </c>
      <c r="F106" s="58"/>
      <c r="G106" s="58"/>
      <c r="H106" s="113"/>
      <c r="I106" s="114"/>
      <c r="J106" s="58"/>
      <c r="K106" s="79"/>
      <c r="L106" s="135">
        <f t="shared" si="13"/>
        <v>0</v>
      </c>
      <c r="M106" s="135">
        <f t="shared" si="13"/>
        <v>0</v>
      </c>
      <c r="N106" s="135">
        <f t="shared" si="13"/>
        <v>0</v>
      </c>
      <c r="O106" s="135">
        <f t="shared" si="13"/>
        <v>0</v>
      </c>
      <c r="P106" s="135">
        <f t="shared" si="13"/>
        <v>0</v>
      </c>
      <c r="Q106" s="135">
        <f t="shared" si="13"/>
        <v>0</v>
      </c>
      <c r="R106" s="135">
        <f t="shared" si="13"/>
        <v>0</v>
      </c>
      <c r="S106" s="135">
        <f t="shared" si="13"/>
        <v>0</v>
      </c>
      <c r="T106" s="135">
        <f t="shared" si="13"/>
        <v>0</v>
      </c>
      <c r="U106" s="135">
        <f t="shared" si="13"/>
        <v>0</v>
      </c>
      <c r="V106" s="135">
        <f t="shared" si="13"/>
        <v>0</v>
      </c>
      <c r="W106" s="135">
        <f t="shared" si="13"/>
        <v>0</v>
      </c>
      <c r="X106" s="135">
        <f t="shared" si="13"/>
        <v>0</v>
      </c>
      <c r="Y106" s="58"/>
    </row>
    <row r="107" spans="2:25" outlineLevel="1" x14ac:dyDescent="0.25">
      <c r="B107" s="58"/>
      <c r="C107" s="35" t="s">
        <v>59</v>
      </c>
      <c r="D107" s="58"/>
      <c r="E107" s="102" t="s">
        <v>62</v>
      </c>
      <c r="F107" s="58"/>
      <c r="G107" s="58"/>
      <c r="H107" s="113"/>
      <c r="I107" s="114"/>
      <c r="J107" s="58"/>
      <c r="K107" s="79"/>
      <c r="L107" s="135">
        <f t="shared" si="13"/>
        <v>0</v>
      </c>
      <c r="M107" s="135">
        <f t="shared" si="13"/>
        <v>0</v>
      </c>
      <c r="N107" s="135">
        <f t="shared" si="13"/>
        <v>0</v>
      </c>
      <c r="O107" s="135">
        <f t="shared" si="13"/>
        <v>0</v>
      </c>
      <c r="P107" s="135">
        <f t="shared" si="13"/>
        <v>0</v>
      </c>
      <c r="Q107" s="135">
        <f t="shared" si="13"/>
        <v>0</v>
      </c>
      <c r="R107" s="135">
        <f t="shared" si="13"/>
        <v>0</v>
      </c>
      <c r="S107" s="135">
        <f t="shared" si="13"/>
        <v>0</v>
      </c>
      <c r="T107" s="135">
        <f t="shared" si="13"/>
        <v>0</v>
      </c>
      <c r="U107" s="135">
        <f t="shared" si="13"/>
        <v>0</v>
      </c>
      <c r="V107" s="135">
        <f t="shared" si="13"/>
        <v>0</v>
      </c>
      <c r="W107" s="135">
        <f t="shared" si="13"/>
        <v>0</v>
      </c>
      <c r="X107" s="135">
        <f t="shared" si="13"/>
        <v>0</v>
      </c>
      <c r="Y107" s="58"/>
    </row>
    <row r="108" spans="2:25" outlineLevel="1" x14ac:dyDescent="0.25">
      <c r="B108" s="58"/>
      <c r="C108" s="35" t="s">
        <v>59</v>
      </c>
      <c r="D108" s="58"/>
      <c r="E108" s="102" t="s">
        <v>62</v>
      </c>
      <c r="F108" s="58"/>
      <c r="G108" s="58"/>
      <c r="H108" s="113"/>
      <c r="I108" s="114"/>
      <c r="J108" s="58"/>
      <c r="K108" s="79"/>
      <c r="L108" s="135">
        <f t="shared" si="13"/>
        <v>0</v>
      </c>
      <c r="M108" s="135">
        <f t="shared" si="13"/>
        <v>0</v>
      </c>
      <c r="N108" s="135">
        <f t="shared" si="13"/>
        <v>0</v>
      </c>
      <c r="O108" s="135">
        <f t="shared" si="13"/>
        <v>0</v>
      </c>
      <c r="P108" s="135">
        <f t="shared" si="13"/>
        <v>0</v>
      </c>
      <c r="Q108" s="135">
        <f t="shared" si="13"/>
        <v>0</v>
      </c>
      <c r="R108" s="135">
        <f t="shared" si="13"/>
        <v>0</v>
      </c>
      <c r="S108" s="135">
        <f t="shared" si="13"/>
        <v>0</v>
      </c>
      <c r="T108" s="135">
        <f t="shared" si="13"/>
        <v>0</v>
      </c>
      <c r="U108" s="135">
        <f t="shared" si="13"/>
        <v>0</v>
      </c>
      <c r="V108" s="135">
        <f t="shared" si="13"/>
        <v>0</v>
      </c>
      <c r="W108" s="135">
        <f t="shared" si="13"/>
        <v>0</v>
      </c>
      <c r="X108" s="135">
        <f t="shared" si="13"/>
        <v>0</v>
      </c>
      <c r="Y108" s="58"/>
    </row>
    <row r="109" spans="2:25" outlineLevel="1" x14ac:dyDescent="0.25">
      <c r="B109" s="58"/>
      <c r="C109" s="35" t="s">
        <v>59</v>
      </c>
      <c r="D109" s="58"/>
      <c r="E109" s="102" t="s">
        <v>62</v>
      </c>
      <c r="F109" s="58"/>
      <c r="G109" s="58"/>
      <c r="H109" s="113"/>
      <c r="I109" s="114"/>
      <c r="J109" s="58"/>
      <c r="K109" s="79"/>
      <c r="L109" s="135">
        <f t="shared" si="13"/>
        <v>0</v>
      </c>
      <c r="M109" s="135">
        <f t="shared" si="13"/>
        <v>0</v>
      </c>
      <c r="N109" s="135">
        <f t="shared" si="13"/>
        <v>0</v>
      </c>
      <c r="O109" s="135">
        <f t="shared" si="13"/>
        <v>0</v>
      </c>
      <c r="P109" s="135">
        <f t="shared" si="13"/>
        <v>0</v>
      </c>
      <c r="Q109" s="135">
        <f t="shared" si="13"/>
        <v>0</v>
      </c>
      <c r="R109" s="135">
        <f t="shared" si="13"/>
        <v>0</v>
      </c>
      <c r="S109" s="135">
        <f t="shared" si="13"/>
        <v>0</v>
      </c>
      <c r="T109" s="135">
        <f t="shared" si="13"/>
        <v>0</v>
      </c>
      <c r="U109" s="135">
        <f t="shared" si="13"/>
        <v>0</v>
      </c>
      <c r="V109" s="135">
        <f t="shared" si="13"/>
        <v>0</v>
      </c>
      <c r="W109" s="135">
        <f t="shared" si="13"/>
        <v>0</v>
      </c>
      <c r="X109" s="135">
        <f t="shared" si="13"/>
        <v>0</v>
      </c>
      <c r="Y109" s="58"/>
    </row>
    <row r="110" spans="2:25" outlineLevel="1" x14ac:dyDescent="0.25">
      <c r="B110" s="58"/>
      <c r="C110" s="35" t="s">
        <v>59</v>
      </c>
      <c r="D110" s="58"/>
      <c r="E110" s="102" t="s">
        <v>62</v>
      </c>
      <c r="F110" s="58"/>
      <c r="G110" s="58"/>
      <c r="H110" s="113"/>
      <c r="I110" s="114"/>
      <c r="J110" s="58"/>
      <c r="K110" s="79"/>
      <c r="L110" s="135">
        <f t="shared" si="13"/>
        <v>0</v>
      </c>
      <c r="M110" s="135">
        <f t="shared" si="13"/>
        <v>0</v>
      </c>
      <c r="N110" s="135">
        <f t="shared" si="13"/>
        <v>0</v>
      </c>
      <c r="O110" s="135">
        <f t="shared" si="13"/>
        <v>0</v>
      </c>
      <c r="P110" s="135">
        <f t="shared" si="13"/>
        <v>0</v>
      </c>
      <c r="Q110" s="135">
        <f t="shared" si="13"/>
        <v>0</v>
      </c>
      <c r="R110" s="135">
        <f t="shared" si="13"/>
        <v>0</v>
      </c>
      <c r="S110" s="135">
        <f t="shared" si="13"/>
        <v>0</v>
      </c>
      <c r="T110" s="135">
        <f t="shared" si="13"/>
        <v>0</v>
      </c>
      <c r="U110" s="135">
        <f t="shared" si="13"/>
        <v>0</v>
      </c>
      <c r="V110" s="135">
        <f t="shared" si="13"/>
        <v>0</v>
      </c>
      <c r="W110" s="135">
        <f t="shared" si="13"/>
        <v>0</v>
      </c>
      <c r="X110" s="135">
        <f t="shared" si="13"/>
        <v>0</v>
      </c>
      <c r="Y110" s="58"/>
    </row>
    <row r="111" spans="2:25" outlineLevel="1" x14ac:dyDescent="0.25">
      <c r="B111" s="58"/>
      <c r="C111" s="35" t="s">
        <v>59</v>
      </c>
      <c r="D111" s="58"/>
      <c r="E111" s="102" t="s">
        <v>62</v>
      </c>
      <c r="F111" s="58"/>
      <c r="G111" s="58"/>
      <c r="H111" s="113"/>
      <c r="I111" s="114"/>
      <c r="J111" s="58"/>
      <c r="K111" s="79"/>
      <c r="L111" s="135">
        <f t="shared" si="13"/>
        <v>0</v>
      </c>
      <c r="M111" s="135">
        <f t="shared" si="13"/>
        <v>0</v>
      </c>
      <c r="N111" s="135">
        <f t="shared" si="13"/>
        <v>0</v>
      </c>
      <c r="O111" s="135">
        <f t="shared" si="13"/>
        <v>0</v>
      </c>
      <c r="P111" s="135">
        <f t="shared" si="13"/>
        <v>0</v>
      </c>
      <c r="Q111" s="135">
        <f t="shared" si="13"/>
        <v>0</v>
      </c>
      <c r="R111" s="135">
        <f t="shared" si="13"/>
        <v>0</v>
      </c>
      <c r="S111" s="135">
        <f t="shared" si="13"/>
        <v>0</v>
      </c>
      <c r="T111" s="135">
        <f t="shared" si="13"/>
        <v>0</v>
      </c>
      <c r="U111" s="135">
        <f t="shared" si="13"/>
        <v>0</v>
      </c>
      <c r="V111" s="135">
        <f t="shared" si="13"/>
        <v>0</v>
      </c>
      <c r="W111" s="135">
        <f t="shared" si="13"/>
        <v>0</v>
      </c>
      <c r="X111" s="135">
        <f t="shared" si="13"/>
        <v>0</v>
      </c>
      <c r="Y111" s="58"/>
    </row>
    <row r="112" spans="2:25" outlineLevel="1" x14ac:dyDescent="0.25">
      <c r="B112" s="58"/>
      <c r="C112" s="35" t="s">
        <v>59</v>
      </c>
      <c r="D112" s="58"/>
      <c r="E112" s="102" t="s">
        <v>62</v>
      </c>
      <c r="F112" s="58"/>
      <c r="G112" s="58"/>
      <c r="H112" s="120"/>
      <c r="I112" s="121"/>
      <c r="J112" s="58"/>
      <c r="K112" s="79"/>
      <c r="L112" s="135">
        <f t="shared" si="13"/>
        <v>0</v>
      </c>
      <c r="M112" s="135">
        <f t="shared" si="13"/>
        <v>0</v>
      </c>
      <c r="N112" s="135">
        <f t="shared" si="13"/>
        <v>0</v>
      </c>
      <c r="O112" s="135">
        <f t="shared" si="13"/>
        <v>0</v>
      </c>
      <c r="P112" s="135">
        <f t="shared" si="13"/>
        <v>0</v>
      </c>
      <c r="Q112" s="135">
        <f t="shared" si="13"/>
        <v>0</v>
      </c>
      <c r="R112" s="135">
        <f t="shared" ref="M112:X115" si="15">IF(R$13="Implementare",0,IF(R$9&lt;=$I112,$H112/$I112,0))</f>
        <v>0</v>
      </c>
      <c r="S112" s="135">
        <f t="shared" si="15"/>
        <v>0</v>
      </c>
      <c r="T112" s="135">
        <f t="shared" si="15"/>
        <v>0</v>
      </c>
      <c r="U112" s="135">
        <f t="shared" si="15"/>
        <v>0</v>
      </c>
      <c r="V112" s="135">
        <f t="shared" si="15"/>
        <v>0</v>
      </c>
      <c r="W112" s="135">
        <f t="shared" si="15"/>
        <v>0</v>
      </c>
      <c r="X112" s="135">
        <f t="shared" si="15"/>
        <v>0</v>
      </c>
      <c r="Y112" s="58"/>
    </row>
    <row r="113" spans="2:25" outlineLevel="1" x14ac:dyDescent="0.25">
      <c r="B113" s="58"/>
      <c r="C113" s="35" t="s">
        <v>59</v>
      </c>
      <c r="D113" s="58"/>
      <c r="E113" s="102" t="s">
        <v>62</v>
      </c>
      <c r="F113" s="58"/>
      <c r="G113" s="58"/>
      <c r="H113" s="120"/>
      <c r="I113" s="120"/>
      <c r="J113" s="58"/>
      <c r="K113" s="122"/>
      <c r="L113" s="135">
        <f t="shared" ref="L113:L115" si="16">IF(L$13="Implementare",0,IF(L$9&lt;=$I113,$H113/$I113,0))</f>
        <v>0</v>
      </c>
      <c r="M113" s="135">
        <f t="shared" si="15"/>
        <v>0</v>
      </c>
      <c r="N113" s="135">
        <f t="shared" si="15"/>
        <v>0</v>
      </c>
      <c r="O113" s="135">
        <f t="shared" si="15"/>
        <v>0</v>
      </c>
      <c r="P113" s="135">
        <f t="shared" si="15"/>
        <v>0</v>
      </c>
      <c r="Q113" s="135">
        <f t="shared" si="15"/>
        <v>0</v>
      </c>
      <c r="R113" s="135">
        <f t="shared" si="15"/>
        <v>0</v>
      </c>
      <c r="S113" s="135">
        <f t="shared" si="15"/>
        <v>0</v>
      </c>
      <c r="T113" s="135">
        <f t="shared" si="15"/>
        <v>0</v>
      </c>
      <c r="U113" s="135">
        <f t="shared" si="15"/>
        <v>0</v>
      </c>
      <c r="V113" s="135">
        <f t="shared" si="15"/>
        <v>0</v>
      </c>
      <c r="W113" s="135">
        <f t="shared" si="15"/>
        <v>0</v>
      </c>
      <c r="X113" s="135">
        <f t="shared" si="15"/>
        <v>0</v>
      </c>
      <c r="Y113" s="58"/>
    </row>
    <row r="114" spans="2:25" outlineLevel="1" x14ac:dyDescent="0.25">
      <c r="B114" s="58"/>
      <c r="C114" s="35" t="s">
        <v>59</v>
      </c>
      <c r="D114" s="58"/>
      <c r="E114" s="102" t="s">
        <v>62</v>
      </c>
      <c r="F114" s="58"/>
      <c r="G114" s="58"/>
      <c r="H114" s="120"/>
      <c r="I114" s="121"/>
      <c r="J114" s="58"/>
      <c r="K114" s="79"/>
      <c r="L114" s="135">
        <f t="shared" si="16"/>
        <v>0</v>
      </c>
      <c r="M114" s="135">
        <f t="shared" si="15"/>
        <v>0</v>
      </c>
      <c r="N114" s="135">
        <f t="shared" si="15"/>
        <v>0</v>
      </c>
      <c r="O114" s="135">
        <f t="shared" si="15"/>
        <v>0</v>
      </c>
      <c r="P114" s="135">
        <f t="shared" si="15"/>
        <v>0</v>
      </c>
      <c r="Q114" s="135">
        <f t="shared" si="15"/>
        <v>0</v>
      </c>
      <c r="R114" s="135">
        <f t="shared" si="15"/>
        <v>0</v>
      </c>
      <c r="S114" s="135">
        <f t="shared" si="15"/>
        <v>0</v>
      </c>
      <c r="T114" s="135">
        <f t="shared" si="15"/>
        <v>0</v>
      </c>
      <c r="U114" s="135">
        <f t="shared" si="15"/>
        <v>0</v>
      </c>
      <c r="V114" s="135">
        <f t="shared" si="15"/>
        <v>0</v>
      </c>
      <c r="W114" s="135">
        <f t="shared" si="15"/>
        <v>0</v>
      </c>
      <c r="X114" s="135">
        <f t="shared" si="15"/>
        <v>0</v>
      </c>
      <c r="Y114" s="58"/>
    </row>
    <row r="115" spans="2:25" outlineLevel="1" x14ac:dyDescent="0.25">
      <c r="B115" s="58"/>
      <c r="C115" s="35" t="s">
        <v>59</v>
      </c>
      <c r="D115" s="58"/>
      <c r="E115" s="102" t="s">
        <v>62</v>
      </c>
      <c r="F115" s="58"/>
      <c r="G115" s="58"/>
      <c r="H115" s="120"/>
      <c r="I115" s="121"/>
      <c r="J115" s="58"/>
      <c r="K115" s="79"/>
      <c r="L115" s="135">
        <f t="shared" si="16"/>
        <v>0</v>
      </c>
      <c r="M115" s="135">
        <f t="shared" si="15"/>
        <v>0</v>
      </c>
      <c r="N115" s="135">
        <f t="shared" si="15"/>
        <v>0</v>
      </c>
      <c r="O115" s="135">
        <f t="shared" si="15"/>
        <v>0</v>
      </c>
      <c r="P115" s="135">
        <f t="shared" si="15"/>
        <v>0</v>
      </c>
      <c r="Q115" s="135">
        <f t="shared" si="15"/>
        <v>0</v>
      </c>
      <c r="R115" s="135">
        <f t="shared" si="15"/>
        <v>0</v>
      </c>
      <c r="S115" s="135">
        <f t="shared" si="15"/>
        <v>0</v>
      </c>
      <c r="T115" s="135">
        <f t="shared" si="15"/>
        <v>0</v>
      </c>
      <c r="U115" s="135">
        <f t="shared" si="15"/>
        <v>0</v>
      </c>
      <c r="V115" s="135">
        <f t="shared" si="15"/>
        <v>0</v>
      </c>
      <c r="W115" s="135">
        <f t="shared" si="15"/>
        <v>0</v>
      </c>
      <c r="X115" s="135">
        <f t="shared" si="15"/>
        <v>0</v>
      </c>
      <c r="Y115" s="58"/>
    </row>
    <row r="116" spans="2:25" ht="24" customHeight="1" outlineLevel="1" x14ac:dyDescent="0.25">
      <c r="B116" s="58"/>
      <c r="C116" s="54" t="s">
        <v>5</v>
      </c>
      <c r="D116" s="58"/>
      <c r="E116" s="115" t="s">
        <v>62</v>
      </c>
      <c r="F116" s="58"/>
      <c r="G116" s="58"/>
      <c r="H116" s="136">
        <f>SUM(H84:H115)</f>
        <v>0</v>
      </c>
      <c r="I116" s="116"/>
      <c r="J116" s="58"/>
      <c r="K116" s="58"/>
      <c r="L116" s="138">
        <f>SUM(L84:L115)</f>
        <v>0</v>
      </c>
      <c r="M116" s="138">
        <f t="shared" ref="M116:X116" si="17">SUM(M84:M115)</f>
        <v>0</v>
      </c>
      <c r="N116" s="138">
        <f t="shared" si="17"/>
        <v>0</v>
      </c>
      <c r="O116" s="138">
        <f t="shared" si="17"/>
        <v>0</v>
      </c>
      <c r="P116" s="138">
        <f t="shared" si="17"/>
        <v>0</v>
      </c>
      <c r="Q116" s="138">
        <f t="shared" si="17"/>
        <v>0</v>
      </c>
      <c r="R116" s="138">
        <f t="shared" si="17"/>
        <v>0</v>
      </c>
      <c r="S116" s="138">
        <f t="shared" si="17"/>
        <v>0</v>
      </c>
      <c r="T116" s="138">
        <f t="shared" si="17"/>
        <v>0</v>
      </c>
      <c r="U116" s="138">
        <f t="shared" si="17"/>
        <v>0</v>
      </c>
      <c r="V116" s="138">
        <f t="shared" si="17"/>
        <v>0</v>
      </c>
      <c r="W116" s="138">
        <f t="shared" si="17"/>
        <v>0</v>
      </c>
      <c r="X116" s="138">
        <f t="shared" si="17"/>
        <v>0</v>
      </c>
      <c r="Y116" s="58"/>
    </row>
    <row r="117" spans="2:25" outlineLevel="1" x14ac:dyDescent="0.25">
      <c r="B117" s="58"/>
      <c r="C117" s="55"/>
      <c r="D117" s="58"/>
      <c r="E117" s="79"/>
      <c r="F117" s="58"/>
      <c r="G117" s="58"/>
      <c r="H117" s="117"/>
      <c r="I117" s="79"/>
      <c r="J117" s="58"/>
      <c r="K117" s="58"/>
      <c r="L117" s="104"/>
      <c r="M117" s="104"/>
      <c r="N117" s="104"/>
      <c r="O117" s="104"/>
      <c r="P117" s="104"/>
      <c r="Q117" s="104"/>
      <c r="R117" s="104"/>
      <c r="S117" s="104"/>
      <c r="T117" s="104"/>
      <c r="U117" s="104"/>
      <c r="V117" s="104"/>
      <c r="W117" s="104"/>
      <c r="X117" s="104"/>
      <c r="Y117" s="58"/>
    </row>
    <row r="118" spans="2:25" ht="30.6" customHeight="1" outlineLevel="1" x14ac:dyDescent="0.25">
      <c r="B118" s="58"/>
      <c r="C118" s="99" t="s">
        <v>211</v>
      </c>
      <c r="D118" s="58"/>
      <c r="E118" s="105" t="s">
        <v>62</v>
      </c>
      <c r="F118" s="58"/>
      <c r="G118" s="58"/>
      <c r="H118" s="58"/>
      <c r="I118" s="58"/>
      <c r="J118" s="58"/>
      <c r="K118" s="58"/>
      <c r="L118" s="119"/>
      <c r="M118" s="119"/>
      <c r="N118" s="119"/>
      <c r="O118" s="119"/>
      <c r="P118" s="119"/>
      <c r="Q118" s="119"/>
      <c r="R118" s="119"/>
      <c r="S118" s="119"/>
      <c r="T118" s="119"/>
      <c r="U118" s="119"/>
      <c r="V118" s="119"/>
      <c r="W118" s="119"/>
      <c r="X118" s="119"/>
      <c r="Y118" s="58"/>
    </row>
    <row r="119" spans="2:25" x14ac:dyDescent="0.25">
      <c r="B119" s="58"/>
      <c r="C119" s="68"/>
      <c r="D119" s="58"/>
      <c r="E119" s="79"/>
      <c r="F119" s="58"/>
      <c r="G119" s="58"/>
      <c r="H119" s="58"/>
      <c r="I119" s="58"/>
      <c r="J119" s="58"/>
      <c r="K119" s="58"/>
      <c r="L119" s="58"/>
      <c r="M119" s="58"/>
      <c r="N119" s="58"/>
      <c r="O119" s="58"/>
      <c r="P119" s="58"/>
      <c r="Q119" s="58"/>
      <c r="R119" s="58"/>
      <c r="S119" s="58"/>
      <c r="T119" s="58"/>
      <c r="U119" s="58"/>
      <c r="V119" s="58"/>
      <c r="W119" s="58"/>
      <c r="X119" s="58"/>
      <c r="Y119" s="58"/>
    </row>
    <row r="120" spans="2:25" x14ac:dyDescent="0.25">
      <c r="B120" s="58"/>
      <c r="C120" s="58"/>
      <c r="D120" s="58"/>
      <c r="E120" s="58"/>
      <c r="F120" s="58"/>
      <c r="G120" s="58"/>
      <c r="H120" s="58"/>
      <c r="I120" s="58"/>
      <c r="J120" s="58"/>
      <c r="K120" s="58"/>
      <c r="L120" s="58"/>
      <c r="M120" s="58"/>
      <c r="N120" s="58"/>
      <c r="O120" s="58"/>
      <c r="P120" s="58"/>
      <c r="Q120" s="58"/>
      <c r="R120" s="58"/>
      <c r="S120" s="58"/>
      <c r="T120" s="58"/>
      <c r="U120" s="58"/>
      <c r="V120" s="58"/>
      <c r="W120" s="58"/>
      <c r="X120" s="58"/>
      <c r="Y120" s="58"/>
    </row>
    <row r="121" spans="2:25" ht="22.8" customHeight="1" x14ac:dyDescent="0.25">
      <c r="B121" s="58"/>
      <c r="C121" s="342" t="s">
        <v>194</v>
      </c>
      <c r="D121" s="343"/>
      <c r="E121" s="343"/>
      <c r="F121" s="343"/>
      <c r="G121" s="343"/>
      <c r="H121" s="343"/>
      <c r="I121" s="344"/>
      <c r="J121" s="58"/>
      <c r="K121" s="58"/>
      <c r="L121" s="58"/>
      <c r="M121" s="58"/>
      <c r="N121" s="58"/>
      <c r="O121" s="58"/>
      <c r="P121" s="58"/>
      <c r="Q121" s="58"/>
      <c r="R121" s="58"/>
      <c r="S121" s="58"/>
      <c r="T121" s="58"/>
      <c r="U121" s="58"/>
      <c r="V121" s="58"/>
      <c r="W121" s="58"/>
      <c r="X121" s="58"/>
      <c r="Y121" s="58"/>
    </row>
    <row r="122" spans="2:25" x14ac:dyDescent="0.25">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row>
    <row r="123" spans="2:25" x14ac:dyDescent="0.25">
      <c r="B123" s="58"/>
      <c r="C123" s="123" t="s">
        <v>195</v>
      </c>
      <c r="D123" s="58"/>
      <c r="E123" s="58"/>
      <c r="F123" s="58"/>
      <c r="G123" s="58"/>
      <c r="H123" s="58"/>
      <c r="I123" s="58"/>
      <c r="J123" s="58"/>
      <c r="K123" s="58"/>
      <c r="L123" s="58"/>
      <c r="M123" s="58"/>
      <c r="N123" s="58"/>
      <c r="O123" s="58"/>
      <c r="P123" s="58"/>
      <c r="Q123" s="58"/>
      <c r="R123" s="58"/>
      <c r="S123" s="58"/>
      <c r="T123" s="58"/>
      <c r="U123" s="58"/>
      <c r="V123" s="58"/>
      <c r="W123" s="58"/>
      <c r="X123" s="58"/>
      <c r="Y123" s="58"/>
    </row>
    <row r="124" spans="2:25" x14ac:dyDescent="0.25">
      <c r="B124" s="58"/>
      <c r="C124" s="58"/>
      <c r="D124" s="58"/>
      <c r="E124" s="58"/>
      <c r="F124" s="58"/>
      <c r="G124" s="58"/>
      <c r="H124" s="58"/>
      <c r="I124" s="58"/>
      <c r="J124" s="58"/>
      <c r="K124" s="58"/>
      <c r="L124" s="58"/>
      <c r="M124" s="58"/>
      <c r="N124" s="58"/>
      <c r="O124" s="58"/>
      <c r="P124" s="58"/>
      <c r="Q124" s="58"/>
      <c r="R124" s="58"/>
      <c r="S124" s="58"/>
      <c r="T124" s="58"/>
      <c r="U124" s="58"/>
      <c r="V124" s="58"/>
      <c r="W124" s="58"/>
      <c r="X124" s="58"/>
      <c r="Y124" s="58"/>
    </row>
    <row r="125" spans="2:25" x14ac:dyDescent="0.25">
      <c r="B125" s="58"/>
      <c r="C125" s="124" t="s">
        <v>196</v>
      </c>
      <c r="D125" s="58"/>
      <c r="E125" s="102" t="s">
        <v>62</v>
      </c>
      <c r="F125" s="58"/>
      <c r="G125" s="58"/>
      <c r="H125" s="120"/>
      <c r="I125" s="58"/>
      <c r="J125" s="58"/>
      <c r="K125" s="58"/>
      <c r="L125" s="58"/>
      <c r="M125" s="58"/>
      <c r="N125" s="58"/>
      <c r="O125" s="58"/>
      <c r="P125" s="58"/>
      <c r="Q125" s="58"/>
      <c r="R125" s="58"/>
      <c r="S125" s="58"/>
      <c r="T125" s="58"/>
      <c r="U125" s="58"/>
      <c r="V125" s="58"/>
      <c r="W125" s="58"/>
      <c r="X125" s="58"/>
      <c r="Y125" s="58"/>
    </row>
    <row r="126" spans="2:25" x14ac:dyDescent="0.25">
      <c r="B126" s="58"/>
      <c r="C126" s="124" t="s">
        <v>205</v>
      </c>
      <c r="D126" s="58"/>
      <c r="E126" s="102"/>
      <c r="F126" s="58"/>
      <c r="G126" s="58"/>
      <c r="H126" s="114"/>
      <c r="I126" s="58"/>
      <c r="J126" s="58"/>
      <c r="K126" s="58"/>
      <c r="L126" s="58"/>
      <c r="M126" s="58"/>
      <c r="N126" s="58"/>
      <c r="O126" s="58"/>
      <c r="P126" s="58"/>
      <c r="Q126" s="58"/>
      <c r="R126" s="58"/>
      <c r="S126" s="58"/>
      <c r="T126" s="58"/>
      <c r="U126" s="58"/>
      <c r="V126" s="58"/>
      <c r="W126" s="58"/>
      <c r="X126" s="58"/>
      <c r="Y126" s="58"/>
    </row>
    <row r="127" spans="2:25" x14ac:dyDescent="0.25">
      <c r="B127" s="58"/>
      <c r="C127" s="124" t="s">
        <v>197</v>
      </c>
      <c r="D127" s="58"/>
      <c r="E127" s="102" t="s">
        <v>200</v>
      </c>
      <c r="F127" s="58"/>
      <c r="G127" s="58"/>
      <c r="H127" s="113"/>
      <c r="I127" s="58"/>
      <c r="J127" s="58"/>
      <c r="K127" s="58"/>
      <c r="L127" s="58"/>
      <c r="M127" s="58"/>
      <c r="N127" s="58"/>
      <c r="O127" s="58"/>
      <c r="P127" s="58"/>
      <c r="Q127" s="58"/>
      <c r="R127" s="58"/>
      <c r="S127" s="58"/>
      <c r="T127" s="58"/>
      <c r="U127" s="58"/>
      <c r="V127" s="58"/>
      <c r="W127" s="58"/>
      <c r="X127" s="58"/>
      <c r="Y127" s="58"/>
    </row>
    <row r="128" spans="2:25" x14ac:dyDescent="0.25">
      <c r="B128" s="58"/>
      <c r="C128" s="124" t="s">
        <v>198</v>
      </c>
      <c r="D128" s="58"/>
      <c r="E128" s="102" t="s">
        <v>200</v>
      </c>
      <c r="F128" s="58"/>
      <c r="G128" s="58"/>
      <c r="H128" s="113"/>
      <c r="I128" s="58"/>
      <c r="J128" s="58"/>
      <c r="K128" s="58"/>
      <c r="L128" s="58"/>
      <c r="M128" s="58"/>
      <c r="N128" s="58"/>
      <c r="O128" s="58"/>
      <c r="P128" s="58"/>
      <c r="Q128" s="58"/>
      <c r="R128" s="58"/>
      <c r="S128" s="58"/>
      <c r="T128" s="58"/>
      <c r="U128" s="58"/>
      <c r="V128" s="58"/>
      <c r="W128" s="58"/>
      <c r="X128" s="58"/>
      <c r="Y128" s="58"/>
    </row>
    <row r="129" spans="2:25" x14ac:dyDescent="0.25">
      <c r="B129" s="58"/>
      <c r="C129" s="124" t="s">
        <v>199</v>
      </c>
      <c r="D129" s="58"/>
      <c r="E129" s="102" t="s">
        <v>105</v>
      </c>
      <c r="F129" s="58"/>
      <c r="G129" s="58"/>
      <c r="H129" s="125"/>
      <c r="I129" s="58"/>
      <c r="J129" s="58"/>
      <c r="K129" s="58"/>
      <c r="L129" s="58"/>
      <c r="M129" s="58"/>
      <c r="N129" s="58"/>
      <c r="O129" s="58"/>
      <c r="P129" s="58"/>
      <c r="Q129" s="58"/>
      <c r="R129" s="58"/>
      <c r="S129" s="58"/>
      <c r="T129" s="58"/>
      <c r="U129" s="58"/>
      <c r="V129" s="58"/>
      <c r="W129" s="58"/>
      <c r="X129" s="58"/>
      <c r="Y129" s="58"/>
    </row>
    <row r="130" spans="2:25" x14ac:dyDescent="0.25">
      <c r="B130" s="58"/>
      <c r="C130" s="58"/>
      <c r="D130" s="58"/>
      <c r="E130" s="58"/>
      <c r="F130" s="58"/>
      <c r="G130" s="58"/>
      <c r="H130" s="58"/>
      <c r="I130" s="58"/>
      <c r="J130" s="58"/>
      <c r="K130" s="58"/>
      <c r="L130" s="58"/>
      <c r="M130" s="58"/>
      <c r="N130" s="58"/>
      <c r="O130" s="58"/>
      <c r="P130" s="58"/>
      <c r="Q130" s="58"/>
      <c r="R130" s="58"/>
      <c r="S130" s="58"/>
      <c r="T130" s="58"/>
      <c r="U130" s="58"/>
      <c r="V130" s="58"/>
      <c r="W130" s="58"/>
      <c r="X130" s="58"/>
      <c r="Y130" s="58"/>
    </row>
    <row r="131" spans="2:25" x14ac:dyDescent="0.25">
      <c r="B131" s="58"/>
      <c r="C131" s="124" t="s">
        <v>201</v>
      </c>
      <c r="D131" s="58"/>
      <c r="E131" s="102" t="s">
        <v>62</v>
      </c>
      <c r="F131" s="58"/>
      <c r="G131" s="58"/>
      <c r="H131" s="58"/>
      <c r="I131" s="58"/>
      <c r="J131" s="58"/>
      <c r="K131" s="58"/>
      <c r="L131" s="120">
        <f>IF(ISERROR($H$125*'4-Buget cerere'!O41),0,$H$125*'4-Buget cerere'!O41)</f>
        <v>0</v>
      </c>
      <c r="M131" s="120">
        <f>IF(ISERROR($H$125*'4-Buget cerere'!P41),0,$H$125*'4-Buget cerere'!P41)</f>
        <v>0</v>
      </c>
      <c r="N131" s="120">
        <f>IF(ISERROR($H$125*'4-Buget cerere'!Q41),0,$H$125*'4-Buget cerere'!Q41)</f>
        <v>0</v>
      </c>
      <c r="O131" s="120">
        <f>IF(ISERROR($H$125*'4-Buget cerere'!#REF!),0,$H$125*'4-Buget cerere'!#REF!)</f>
        <v>0</v>
      </c>
      <c r="P131" s="120"/>
      <c r="Q131" s="120"/>
      <c r="R131" s="120"/>
      <c r="S131" s="120"/>
      <c r="T131" s="120"/>
      <c r="U131" s="120"/>
      <c r="V131" s="120"/>
      <c r="W131" s="120"/>
      <c r="X131" s="120"/>
      <c r="Y131" s="58"/>
    </row>
    <row r="132" spans="2:25" x14ac:dyDescent="0.25">
      <c r="B132" s="58"/>
      <c r="C132" s="124" t="s">
        <v>203</v>
      </c>
      <c r="D132" s="58"/>
      <c r="E132" s="102" t="s">
        <v>202</v>
      </c>
      <c r="F132" s="58"/>
      <c r="G132" s="58"/>
      <c r="H132" s="58"/>
      <c r="I132" s="58"/>
      <c r="J132" s="58"/>
      <c r="K132" s="58"/>
      <c r="L132" s="139">
        <f>L131</f>
        <v>0</v>
      </c>
      <c r="M132" s="139">
        <f>IF(ISERROR(L132+M131),"",L132+M131)</f>
        <v>0</v>
      </c>
      <c r="N132" s="139">
        <f t="shared" ref="N132:X132" si="18">IF(ISERROR(M132+N131),"",M132+N131)</f>
        <v>0</v>
      </c>
      <c r="O132" s="139">
        <f t="shared" si="18"/>
        <v>0</v>
      </c>
      <c r="P132" s="139">
        <f t="shared" si="18"/>
        <v>0</v>
      </c>
      <c r="Q132" s="139">
        <f t="shared" si="18"/>
        <v>0</v>
      </c>
      <c r="R132" s="139">
        <f t="shared" si="18"/>
        <v>0</v>
      </c>
      <c r="S132" s="139">
        <f t="shared" si="18"/>
        <v>0</v>
      </c>
      <c r="T132" s="139">
        <f t="shared" si="18"/>
        <v>0</v>
      </c>
      <c r="U132" s="139">
        <f t="shared" si="18"/>
        <v>0</v>
      </c>
      <c r="V132" s="139">
        <f t="shared" si="18"/>
        <v>0</v>
      </c>
      <c r="W132" s="139">
        <f t="shared" si="18"/>
        <v>0</v>
      </c>
      <c r="X132" s="139">
        <f t="shared" si="18"/>
        <v>0</v>
      </c>
      <c r="Y132" s="58"/>
    </row>
    <row r="133" spans="2:25" x14ac:dyDescent="0.25">
      <c r="B133" s="58"/>
      <c r="C133" s="124" t="s">
        <v>204</v>
      </c>
      <c r="D133" s="58"/>
      <c r="E133" s="102" t="s">
        <v>62</v>
      </c>
      <c r="F133" s="58"/>
      <c r="G133" s="58"/>
      <c r="H133" s="58"/>
      <c r="I133" s="58"/>
      <c r="J133" s="58"/>
      <c r="K133" s="58"/>
      <c r="L133" s="139">
        <f>IF(L10&lt;$H$126+$H$128,0,IF(L10&lt;$H$126+$H$127,L132/(H127-(L10-$H$126)),0))</f>
        <v>0</v>
      </c>
      <c r="M133" s="139">
        <f>IF(M10&lt;$H$126+$H$128,0,IF(M10&lt;$H$126+$H$127,(M132-SUM($L$133:L133))/($H$127-(M10-$H$126)),0))</f>
        <v>0</v>
      </c>
      <c r="N133" s="139">
        <f>IF(N10&lt;$H$126+$H$128,0,IF(N10&lt;$H$126+$H$127,(N132-SUM($L$133:M133))/($H$127-(N10-$H$126)),0))</f>
        <v>0</v>
      </c>
      <c r="O133" s="139">
        <f>IF(O10&lt;$H$126+$H$128,0,IF(O10&lt;$H$126+$H$127,(O132-SUM($L$133:N133))/($H$127-(O10-$H$126)),0))</f>
        <v>0</v>
      </c>
      <c r="P133" s="139">
        <f>IF(P10&lt;$H$126+$H$128,0,IF(P10&lt;$H$126+$H$127,(P132-SUM($L$133:O133))/($H$127-(P10-$H$126)),0))</f>
        <v>0</v>
      </c>
      <c r="Q133" s="139">
        <f>IF(Q10&lt;$H$126+$H$128,0,IF(Q10&lt;$H$126+$H$127,(Q132-SUM($L$133:P133))/($H$127-(Q10-$H$126)),0))</f>
        <v>0</v>
      </c>
      <c r="R133" s="139">
        <f>IF(R10&lt;$H$126+$H$128,0,IF(R10&lt;$H$126+$H$127,(R132-SUM($L$133:Q133))/($H$127-(R10-$H$126)),0))</f>
        <v>0</v>
      </c>
      <c r="S133" s="139">
        <f>IF(S10&lt;$H$126+$H$128,0,IF(S10&lt;$H$126+$H$127,(S132-SUM($L$133:R133))/($H$127-(S10-$H$126)),0))</f>
        <v>0</v>
      </c>
      <c r="T133" s="139">
        <f>IF(T10&lt;$H$126+$H$128,0,IF(T10&lt;$H$126+$H$127,(T132-SUM($L$133:S133))/($H$127-(T10-$H$126)),0))</f>
        <v>0</v>
      </c>
      <c r="U133" s="139">
        <f>IF(U10&lt;$H$126+$H$128,0,IF(U10&lt;$H$126+$H$127,(U132-SUM($L$133:T133))/($H$127-(U10-$H$126)),0))</f>
        <v>0</v>
      </c>
      <c r="V133" s="139">
        <f>IF(V10&lt;$H$126+$H$128,0,IF(V10&lt;$H$126+$H$127,(V132-SUM($L$133:U133))/($H$127-(V10-$H$126)),0))</f>
        <v>0</v>
      </c>
      <c r="W133" s="139">
        <f>IF(W10&lt;$H$126+$H$128,0,IF(W10&lt;$H$126+$H$127,(W132-SUM($L$133:V133))/($H$127-(W10-$H$126)),0))</f>
        <v>0</v>
      </c>
      <c r="X133" s="139">
        <f>IF(X10&lt;$H$126+$H$128,0,IF(X10&lt;$H$126+$H$127,(X132-SUM($L$133:W133))/($H$127-(X10-$H$126)),0))</f>
        <v>0</v>
      </c>
      <c r="Y133" s="58"/>
    </row>
    <row r="134" spans="2:25" x14ac:dyDescent="0.25">
      <c r="B134" s="58"/>
      <c r="C134" s="124" t="s">
        <v>206</v>
      </c>
      <c r="D134" s="58"/>
      <c r="E134" s="102" t="s">
        <v>202</v>
      </c>
      <c r="F134" s="58"/>
      <c r="G134" s="58"/>
      <c r="H134" s="58"/>
      <c r="I134" s="58"/>
      <c r="J134" s="58"/>
      <c r="K134" s="58"/>
      <c r="L134" s="139">
        <f>IF(ISERROR(L132-L133),0,L132-L133)</f>
        <v>0</v>
      </c>
      <c r="M134" s="139">
        <f>IF(ISERROR(M132-SUM($L$133:M133)),0,M132-SUM($L$133:M133))</f>
        <v>0</v>
      </c>
      <c r="N134" s="139">
        <f>IF(ISERROR(N132-SUM($L$133:N133)),0,N132-SUM($L$133:N133))</f>
        <v>0</v>
      </c>
      <c r="O134" s="139">
        <f>IF(ISERROR(O132-SUM($L$133:O133)),0,O132-SUM($L$133:O133))</f>
        <v>0</v>
      </c>
      <c r="P134" s="139">
        <f>IF(ISERROR(P132-SUM($L$133:P133)),0,P132-SUM($L$133:P133))</f>
        <v>0</v>
      </c>
      <c r="Q134" s="139">
        <f>IF(ISERROR(Q132-SUM($L$133:Q133)),0,Q132-SUM($L$133:Q133))</f>
        <v>0</v>
      </c>
      <c r="R134" s="139">
        <f>IF(ISERROR(R132-SUM($L$133:R133)),0,R132-SUM($L$133:R133))</f>
        <v>0</v>
      </c>
      <c r="S134" s="139">
        <f>IF(ISERROR(S132-SUM($L$133:S133)),0,S132-SUM($L$133:S133))</f>
        <v>0</v>
      </c>
      <c r="T134" s="139">
        <f>IF(ISERROR(T132-SUM($L$133:T133)),0,T132-SUM($L$133:T133))</f>
        <v>0</v>
      </c>
      <c r="U134" s="139">
        <f>IF(ISERROR(U132-SUM($L$133:U133)),0,U132-SUM($L$133:U133))</f>
        <v>0</v>
      </c>
      <c r="V134" s="139">
        <f>IF(ISERROR(V132-SUM($L$133:V133)),0,V132-SUM($L$133:V133))</f>
        <v>0</v>
      </c>
      <c r="W134" s="139">
        <f>IF(ISERROR(W132-SUM($L$133:W133)),0,W132-SUM($L$133:W133))</f>
        <v>0</v>
      </c>
      <c r="X134" s="139">
        <f>IF(ISERROR(X132-SUM($L$133:X133)),0,X132-SUM($L$133:X133))</f>
        <v>0</v>
      </c>
      <c r="Y134" s="58"/>
    </row>
    <row r="135" spans="2:25" x14ac:dyDescent="0.25">
      <c r="B135" s="58"/>
      <c r="C135" s="124" t="s">
        <v>209</v>
      </c>
      <c r="D135" s="58"/>
      <c r="E135" s="102" t="s">
        <v>62</v>
      </c>
      <c r="F135" s="58"/>
      <c r="G135" s="58"/>
      <c r="H135" s="58"/>
      <c r="I135" s="58"/>
      <c r="J135" s="58"/>
      <c r="K135" s="58"/>
      <c r="L135" s="139">
        <f>IF(ISERROR(L134*$H$129),0,(L134*$H$129))</f>
        <v>0</v>
      </c>
      <c r="M135" s="139">
        <f t="shared" ref="M135:X135" si="19">IF(ISERROR(M134*$H$129),0,(M134*$H$129))</f>
        <v>0</v>
      </c>
      <c r="N135" s="139">
        <f t="shared" si="19"/>
        <v>0</v>
      </c>
      <c r="O135" s="139">
        <f t="shared" si="19"/>
        <v>0</v>
      </c>
      <c r="P135" s="139">
        <f t="shared" si="19"/>
        <v>0</v>
      </c>
      <c r="Q135" s="139">
        <f t="shared" si="19"/>
        <v>0</v>
      </c>
      <c r="R135" s="139">
        <f t="shared" si="19"/>
        <v>0</v>
      </c>
      <c r="S135" s="139">
        <f t="shared" si="19"/>
        <v>0</v>
      </c>
      <c r="T135" s="139">
        <f t="shared" si="19"/>
        <v>0</v>
      </c>
      <c r="U135" s="139">
        <f t="shared" si="19"/>
        <v>0</v>
      </c>
      <c r="V135" s="139">
        <f t="shared" si="19"/>
        <v>0</v>
      </c>
      <c r="W135" s="139">
        <f t="shared" si="19"/>
        <v>0</v>
      </c>
      <c r="X135" s="139">
        <f t="shared" si="19"/>
        <v>0</v>
      </c>
      <c r="Y135" s="58"/>
    </row>
    <row r="136" spans="2:25" x14ac:dyDescent="0.25">
      <c r="B136" s="58"/>
      <c r="C136" s="58"/>
      <c r="D136" s="58"/>
      <c r="E136" s="58"/>
      <c r="F136" s="58"/>
      <c r="G136" s="58"/>
      <c r="H136" s="58"/>
      <c r="I136" s="58"/>
      <c r="J136" s="58"/>
      <c r="K136" s="58"/>
      <c r="L136" s="58"/>
      <c r="M136" s="58"/>
      <c r="N136" s="58"/>
      <c r="O136" s="58"/>
      <c r="P136" s="58"/>
      <c r="Q136" s="58"/>
      <c r="R136" s="58"/>
      <c r="S136" s="58"/>
      <c r="T136" s="58"/>
      <c r="U136" s="58"/>
      <c r="V136" s="58"/>
      <c r="W136" s="58"/>
      <c r="X136" s="58"/>
      <c r="Y136" s="58"/>
    </row>
    <row r="137" spans="2:25" x14ac:dyDescent="0.25">
      <c r="B137" s="58"/>
      <c r="C137" s="123" t="s">
        <v>207</v>
      </c>
      <c r="D137" s="58"/>
      <c r="E137" s="58"/>
      <c r="F137" s="58"/>
      <c r="G137" s="58"/>
      <c r="H137" s="58"/>
      <c r="I137" s="58"/>
      <c r="J137" s="58"/>
      <c r="K137" s="58"/>
      <c r="L137" s="58"/>
      <c r="M137" s="58"/>
      <c r="N137" s="58"/>
      <c r="O137" s="58"/>
      <c r="P137" s="58"/>
      <c r="Q137" s="58"/>
      <c r="R137" s="58"/>
      <c r="S137" s="58"/>
      <c r="T137" s="58"/>
      <c r="U137" s="58"/>
      <c r="V137" s="58"/>
      <c r="W137" s="58"/>
      <c r="X137" s="58"/>
      <c r="Y137" s="58"/>
    </row>
    <row r="138" spans="2:25" x14ac:dyDescent="0.25">
      <c r="B138" s="58"/>
      <c r="C138" s="58"/>
      <c r="D138" s="58"/>
      <c r="E138" s="58"/>
      <c r="F138" s="58"/>
      <c r="G138" s="58"/>
      <c r="H138" s="58"/>
      <c r="I138" s="58"/>
      <c r="J138" s="58"/>
      <c r="K138" s="58"/>
      <c r="L138" s="58"/>
      <c r="M138" s="58"/>
      <c r="N138" s="58"/>
      <c r="O138" s="58"/>
      <c r="P138" s="58"/>
      <c r="Q138" s="58"/>
      <c r="R138" s="58"/>
      <c r="S138" s="58"/>
      <c r="T138" s="58"/>
      <c r="U138" s="58"/>
      <c r="V138" s="58"/>
      <c r="W138" s="58"/>
      <c r="X138" s="58"/>
      <c r="Y138" s="58"/>
    </row>
    <row r="139" spans="2:25" x14ac:dyDescent="0.25">
      <c r="B139" s="58"/>
      <c r="C139" s="124" t="s">
        <v>208</v>
      </c>
      <c r="D139" s="58"/>
      <c r="E139" s="102" t="s">
        <v>62</v>
      </c>
      <c r="F139" s="58"/>
      <c r="G139" s="58"/>
      <c r="H139" s="58"/>
      <c r="I139" s="58"/>
      <c r="J139" s="58"/>
      <c r="K139" s="58"/>
      <c r="L139" s="120"/>
      <c r="M139" s="120"/>
      <c r="N139" s="120"/>
      <c r="O139" s="120"/>
      <c r="P139" s="120"/>
      <c r="Q139" s="120"/>
      <c r="R139" s="120"/>
      <c r="S139" s="120"/>
      <c r="T139" s="120"/>
      <c r="U139" s="120"/>
      <c r="V139" s="120"/>
      <c r="W139" s="120"/>
      <c r="X139" s="120"/>
      <c r="Y139" s="58"/>
    </row>
    <row r="140" spans="2:25" x14ac:dyDescent="0.25">
      <c r="B140" s="58"/>
      <c r="C140" s="124" t="s">
        <v>96</v>
      </c>
      <c r="D140" s="58"/>
      <c r="E140" s="102" t="s">
        <v>62</v>
      </c>
      <c r="F140" s="58"/>
      <c r="G140" s="58"/>
      <c r="H140" s="58"/>
      <c r="I140" s="58"/>
      <c r="J140" s="58"/>
      <c r="K140" s="58"/>
      <c r="L140" s="120"/>
      <c r="M140" s="120"/>
      <c r="N140" s="120"/>
      <c r="O140" s="120"/>
      <c r="P140" s="120"/>
      <c r="Q140" s="120"/>
      <c r="R140" s="120"/>
      <c r="S140" s="120"/>
      <c r="T140" s="120"/>
      <c r="U140" s="120"/>
      <c r="V140" s="120"/>
      <c r="W140" s="120"/>
      <c r="X140" s="120"/>
      <c r="Y140" s="58"/>
    </row>
    <row r="141" spans="2:25" x14ac:dyDescent="0.25">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row>
    <row r="142" spans="2:25" x14ac:dyDescent="0.25">
      <c r="E142" s="59"/>
      <c r="Y142" s="126"/>
    </row>
    <row r="143" spans="2:25" x14ac:dyDescent="0.25">
      <c r="E143" s="59"/>
      <c r="Y143" s="126"/>
    </row>
    <row r="144" spans="2:25" x14ac:dyDescent="0.25">
      <c r="E144" s="59"/>
      <c r="Y144" s="126"/>
    </row>
    <row r="145" spans="5:25" x14ac:dyDescent="0.25">
      <c r="E145" s="59"/>
      <c r="Y145" s="126"/>
    </row>
    <row r="146" spans="5:25" x14ac:dyDescent="0.25">
      <c r="E146" s="59"/>
      <c r="Y146" s="126"/>
    </row>
    <row r="147" spans="5:25" x14ac:dyDescent="0.25">
      <c r="E147" s="59"/>
      <c r="Y147" s="126"/>
    </row>
    <row r="148" spans="5:25" x14ac:dyDescent="0.25">
      <c r="E148" s="59"/>
      <c r="Y148" s="126"/>
    </row>
    <row r="149" spans="5:25" x14ac:dyDescent="0.25">
      <c r="E149" s="59"/>
      <c r="Y149" s="126"/>
    </row>
    <row r="150" spans="5:25" x14ac:dyDescent="0.25">
      <c r="E150" s="59"/>
      <c r="Y150" s="126"/>
    </row>
    <row r="151" spans="5:25" x14ac:dyDescent="0.25">
      <c r="E151" s="59"/>
      <c r="Y151" s="126"/>
    </row>
    <row r="152" spans="5:25" x14ac:dyDescent="0.25">
      <c r="E152" s="59"/>
      <c r="Y152" s="126"/>
    </row>
    <row r="153" spans="5:25" x14ac:dyDescent="0.25">
      <c r="E153" s="59"/>
      <c r="Y153" s="126"/>
    </row>
    <row r="154" spans="5:25" x14ac:dyDescent="0.25">
      <c r="E154" s="59"/>
      <c r="Y154" s="126"/>
    </row>
    <row r="155" spans="5:25" x14ac:dyDescent="0.25">
      <c r="E155" s="59"/>
      <c r="Y155" s="126"/>
    </row>
    <row r="156" spans="5:25" x14ac:dyDescent="0.25">
      <c r="E156" s="59"/>
      <c r="Y156" s="126"/>
    </row>
    <row r="157" spans="5:25" x14ac:dyDescent="0.25">
      <c r="E157" s="59"/>
      <c r="Y157" s="126"/>
    </row>
    <row r="158" spans="5:25" x14ac:dyDescent="0.25">
      <c r="E158" s="59"/>
    </row>
    <row r="159" spans="5:25" x14ac:dyDescent="0.25">
      <c r="E159" s="59"/>
    </row>
    <row r="160" spans="5:25" x14ac:dyDescent="0.25">
      <c r="E160" s="59"/>
    </row>
    <row r="161" spans="5:5" x14ac:dyDescent="0.25">
      <c r="E161" s="59"/>
    </row>
    <row r="162" spans="5:5" x14ac:dyDescent="0.25">
      <c r="E162" s="59"/>
    </row>
    <row r="163" spans="5:5" x14ac:dyDescent="0.25">
      <c r="E163" s="59"/>
    </row>
    <row r="164" spans="5:5" x14ac:dyDescent="0.25">
      <c r="E164" s="59"/>
    </row>
    <row r="165" spans="5:5" x14ac:dyDescent="0.25">
      <c r="E165" s="59"/>
    </row>
    <row r="166" spans="5:5" x14ac:dyDescent="0.25">
      <c r="E166" s="59"/>
    </row>
    <row r="167" spans="5:5" x14ac:dyDescent="0.25">
      <c r="E167" s="59"/>
    </row>
    <row r="168" spans="5:5" x14ac:dyDescent="0.25">
      <c r="E168" s="59"/>
    </row>
    <row r="169" spans="5:5" x14ac:dyDescent="0.25">
      <c r="E169" s="59"/>
    </row>
    <row r="170" spans="5:5" x14ac:dyDescent="0.25">
      <c r="E170" s="59"/>
    </row>
    <row r="171" spans="5:5" x14ac:dyDescent="0.25">
      <c r="E171" s="59"/>
    </row>
    <row r="172" spans="5:5" x14ac:dyDescent="0.25">
      <c r="E172" s="59"/>
    </row>
    <row r="173" spans="5:5" x14ac:dyDescent="0.25">
      <c r="E173" s="59"/>
    </row>
    <row r="174" spans="5:5" x14ac:dyDescent="0.25">
      <c r="E174" s="59"/>
    </row>
    <row r="175" spans="5:5" x14ac:dyDescent="0.25">
      <c r="E175" s="59"/>
    </row>
    <row r="176" spans="5:5" x14ac:dyDescent="0.25">
      <c r="E176" s="59"/>
    </row>
    <row r="177" spans="5:5" x14ac:dyDescent="0.25">
      <c r="E177" s="59"/>
    </row>
    <row r="178" spans="5:5" x14ac:dyDescent="0.25">
      <c r="E178" s="59"/>
    </row>
    <row r="179" spans="5:5" x14ac:dyDescent="0.25">
      <c r="E179" s="59"/>
    </row>
    <row r="180" spans="5:5" x14ac:dyDescent="0.25">
      <c r="E180" s="59"/>
    </row>
    <row r="181" spans="5:5" x14ac:dyDescent="0.25">
      <c r="E181" s="59"/>
    </row>
    <row r="182" spans="5:5" x14ac:dyDescent="0.25">
      <c r="E182" s="59"/>
    </row>
    <row r="183" spans="5:5" x14ac:dyDescent="0.25">
      <c r="E183" s="59"/>
    </row>
    <row r="184" spans="5:5" x14ac:dyDescent="0.25">
      <c r="E184" s="59"/>
    </row>
    <row r="185" spans="5:5" x14ac:dyDescent="0.25">
      <c r="E185" s="59"/>
    </row>
    <row r="186" spans="5:5" x14ac:dyDescent="0.25">
      <c r="E186" s="59"/>
    </row>
    <row r="187" spans="5:5" x14ac:dyDescent="0.25">
      <c r="E187" s="59"/>
    </row>
    <row r="188" spans="5:5" x14ac:dyDescent="0.25">
      <c r="E188" s="59"/>
    </row>
    <row r="189" spans="5:5" x14ac:dyDescent="0.25">
      <c r="E189" s="59"/>
    </row>
    <row r="190" spans="5:5" x14ac:dyDescent="0.25">
      <c r="E190" s="59"/>
    </row>
    <row r="191" spans="5:5" x14ac:dyDescent="0.25">
      <c r="E191" s="59"/>
    </row>
    <row r="192" spans="5:5" x14ac:dyDescent="0.25">
      <c r="E192" s="59"/>
    </row>
    <row r="193" spans="5:5" x14ac:dyDescent="0.25">
      <c r="E193" s="59"/>
    </row>
    <row r="194" spans="5:5" x14ac:dyDescent="0.25">
      <c r="E194" s="59"/>
    </row>
    <row r="195" spans="5:5" x14ac:dyDescent="0.25">
      <c r="E195" s="59"/>
    </row>
    <row r="196" spans="5:5" x14ac:dyDescent="0.25">
      <c r="E196" s="59"/>
    </row>
    <row r="197" spans="5:5" x14ac:dyDescent="0.25">
      <c r="E197" s="59"/>
    </row>
    <row r="198" spans="5:5" x14ac:dyDescent="0.25">
      <c r="E198" s="59"/>
    </row>
    <row r="199" spans="5:5" x14ac:dyDescent="0.25">
      <c r="E199" s="59"/>
    </row>
    <row r="200" spans="5:5" x14ac:dyDescent="0.25">
      <c r="E200" s="59"/>
    </row>
    <row r="201" spans="5:5" x14ac:dyDescent="0.25">
      <c r="E201" s="59"/>
    </row>
    <row r="202" spans="5:5" x14ac:dyDescent="0.25">
      <c r="E202" s="59"/>
    </row>
    <row r="203" spans="5:5" x14ac:dyDescent="0.25">
      <c r="E203" s="59"/>
    </row>
    <row r="204" spans="5:5" x14ac:dyDescent="0.25">
      <c r="E204" s="59"/>
    </row>
    <row r="205" spans="5:5" x14ac:dyDescent="0.25">
      <c r="E205" s="59"/>
    </row>
    <row r="206" spans="5:5" x14ac:dyDescent="0.25">
      <c r="E206" s="59"/>
    </row>
    <row r="207" spans="5:5" x14ac:dyDescent="0.25">
      <c r="E207" s="59"/>
    </row>
    <row r="208" spans="5:5" x14ac:dyDescent="0.25">
      <c r="E208" s="59"/>
    </row>
    <row r="209" spans="5:5" x14ac:dyDescent="0.25">
      <c r="E209" s="59"/>
    </row>
    <row r="210" spans="5:5" x14ac:dyDescent="0.25">
      <c r="E210" s="59"/>
    </row>
    <row r="211" spans="5:5" x14ac:dyDescent="0.25">
      <c r="E211" s="59"/>
    </row>
    <row r="212" spans="5:5" x14ac:dyDescent="0.25">
      <c r="E212" s="59"/>
    </row>
    <row r="213" spans="5:5" x14ac:dyDescent="0.25">
      <c r="E213" s="59"/>
    </row>
    <row r="214" spans="5:5" x14ac:dyDescent="0.25">
      <c r="E214" s="59"/>
    </row>
    <row r="215" spans="5:5" x14ac:dyDescent="0.25">
      <c r="E215" s="59"/>
    </row>
    <row r="216" spans="5:5" x14ac:dyDescent="0.25">
      <c r="E216" s="59"/>
    </row>
    <row r="217" spans="5:5" x14ac:dyDescent="0.25">
      <c r="E217" s="59"/>
    </row>
    <row r="218" spans="5:5" x14ac:dyDescent="0.25">
      <c r="E218" s="59"/>
    </row>
    <row r="219" spans="5:5" x14ac:dyDescent="0.25">
      <c r="E219" s="59"/>
    </row>
    <row r="220" spans="5:5" x14ac:dyDescent="0.25">
      <c r="E220" s="59"/>
    </row>
    <row r="221" spans="5:5" x14ac:dyDescent="0.25">
      <c r="E221" s="59"/>
    </row>
    <row r="222" spans="5:5" x14ac:dyDescent="0.25">
      <c r="E222" s="59"/>
    </row>
    <row r="223" spans="5:5" x14ac:dyDescent="0.25">
      <c r="E223" s="59"/>
    </row>
    <row r="224" spans="5:5" x14ac:dyDescent="0.25">
      <c r="E224" s="59"/>
    </row>
    <row r="225" spans="5:5" x14ac:dyDescent="0.25">
      <c r="E225" s="59"/>
    </row>
    <row r="226" spans="5:5" x14ac:dyDescent="0.25">
      <c r="E226" s="59"/>
    </row>
    <row r="227" spans="5:5" x14ac:dyDescent="0.25">
      <c r="E227" s="59"/>
    </row>
    <row r="228" spans="5:5" x14ac:dyDescent="0.25">
      <c r="E228" s="59"/>
    </row>
    <row r="229" spans="5:5" x14ac:dyDescent="0.25">
      <c r="E229" s="59"/>
    </row>
    <row r="230" spans="5:5" x14ac:dyDescent="0.25">
      <c r="E230" s="59"/>
    </row>
    <row r="231" spans="5:5" x14ac:dyDescent="0.25">
      <c r="E231" s="59"/>
    </row>
    <row r="232" spans="5:5" x14ac:dyDescent="0.25">
      <c r="E232" s="59"/>
    </row>
    <row r="233" spans="5:5" x14ac:dyDescent="0.25">
      <c r="E233" s="59"/>
    </row>
    <row r="234" spans="5:5" x14ac:dyDescent="0.25">
      <c r="E234" s="59"/>
    </row>
    <row r="235" spans="5:5" x14ac:dyDescent="0.25">
      <c r="E235" s="59"/>
    </row>
    <row r="236" spans="5:5" x14ac:dyDescent="0.25">
      <c r="E236" s="59"/>
    </row>
    <row r="237" spans="5:5" x14ac:dyDescent="0.25">
      <c r="E237" s="59"/>
    </row>
    <row r="238" spans="5:5" x14ac:dyDescent="0.25">
      <c r="E238" s="59"/>
    </row>
    <row r="239" spans="5:5" x14ac:dyDescent="0.25">
      <c r="E239" s="59"/>
    </row>
    <row r="240" spans="5:5" x14ac:dyDescent="0.25">
      <c r="E240" s="59"/>
    </row>
    <row r="241" spans="5:5" x14ac:dyDescent="0.25">
      <c r="E241" s="59"/>
    </row>
    <row r="242" spans="5:5" x14ac:dyDescent="0.25">
      <c r="E242" s="59"/>
    </row>
    <row r="243" spans="5:5" x14ac:dyDescent="0.25">
      <c r="E243" s="59"/>
    </row>
    <row r="244" spans="5:5" x14ac:dyDescent="0.25">
      <c r="E244" s="59"/>
    </row>
    <row r="245" spans="5:5" x14ac:dyDescent="0.25">
      <c r="E245" s="59"/>
    </row>
    <row r="246" spans="5:5" x14ac:dyDescent="0.25">
      <c r="E246" s="59"/>
    </row>
    <row r="247" spans="5:5" x14ac:dyDescent="0.25">
      <c r="E247" s="59"/>
    </row>
    <row r="248" spans="5:5" x14ac:dyDescent="0.25">
      <c r="E248" s="59"/>
    </row>
    <row r="249" spans="5:5" x14ac:dyDescent="0.25">
      <c r="E249" s="59"/>
    </row>
    <row r="250" spans="5:5" x14ac:dyDescent="0.25">
      <c r="E250" s="59"/>
    </row>
    <row r="251" spans="5:5" x14ac:dyDescent="0.25">
      <c r="E251" s="59"/>
    </row>
    <row r="252" spans="5:5" x14ac:dyDescent="0.25">
      <c r="E252" s="59"/>
    </row>
    <row r="253" spans="5:5" x14ac:dyDescent="0.25">
      <c r="E253" s="59"/>
    </row>
    <row r="254" spans="5:5" x14ac:dyDescent="0.25">
      <c r="E254" s="59"/>
    </row>
    <row r="255" spans="5:5" x14ac:dyDescent="0.25">
      <c r="E255" s="59"/>
    </row>
    <row r="256" spans="5:5" x14ac:dyDescent="0.25">
      <c r="E256" s="59"/>
    </row>
    <row r="257" spans="5:5" x14ac:dyDescent="0.25">
      <c r="E257" s="59"/>
    </row>
    <row r="258" spans="5:5" x14ac:dyDescent="0.25">
      <c r="E258" s="59"/>
    </row>
    <row r="259" spans="5:5" x14ac:dyDescent="0.25">
      <c r="E259" s="59"/>
    </row>
    <row r="260" spans="5:5" x14ac:dyDescent="0.25">
      <c r="E260" s="59"/>
    </row>
    <row r="261" spans="5:5" x14ac:dyDescent="0.25">
      <c r="E261" s="59"/>
    </row>
    <row r="262" spans="5:5" x14ac:dyDescent="0.25">
      <c r="E262" s="59"/>
    </row>
    <row r="263" spans="5:5" x14ac:dyDescent="0.25">
      <c r="E263" s="59"/>
    </row>
    <row r="264" spans="5:5" x14ac:dyDescent="0.25">
      <c r="E264" s="59"/>
    </row>
    <row r="265" spans="5:5" x14ac:dyDescent="0.25">
      <c r="E265" s="59"/>
    </row>
    <row r="266" spans="5:5" x14ac:dyDescent="0.25">
      <c r="E266" s="59"/>
    </row>
    <row r="267" spans="5:5" x14ac:dyDescent="0.25">
      <c r="E267" s="59"/>
    </row>
    <row r="268" spans="5:5" x14ac:dyDescent="0.25">
      <c r="E268" s="59"/>
    </row>
    <row r="269" spans="5:5" x14ac:dyDescent="0.25">
      <c r="E269" s="59"/>
    </row>
    <row r="270" spans="5:5" x14ac:dyDescent="0.25">
      <c r="E270" s="59"/>
    </row>
    <row r="271" spans="5:5" x14ac:dyDescent="0.25">
      <c r="E271" s="59"/>
    </row>
    <row r="272" spans="5:5" x14ac:dyDescent="0.25">
      <c r="E272" s="59"/>
    </row>
    <row r="273" spans="5:5" x14ac:dyDescent="0.25">
      <c r="E273" s="59"/>
    </row>
    <row r="274" spans="5:5" x14ac:dyDescent="0.25">
      <c r="E274" s="59"/>
    </row>
    <row r="275" spans="5:5" x14ac:dyDescent="0.25">
      <c r="E275" s="59"/>
    </row>
    <row r="276" spans="5:5" x14ac:dyDescent="0.25">
      <c r="E276" s="59"/>
    </row>
    <row r="277" spans="5:5" x14ac:dyDescent="0.25">
      <c r="E277" s="59"/>
    </row>
    <row r="278" spans="5:5" x14ac:dyDescent="0.25">
      <c r="E278" s="59"/>
    </row>
    <row r="279" spans="5:5" x14ac:dyDescent="0.25">
      <c r="E279" s="59"/>
    </row>
    <row r="280" spans="5:5" x14ac:dyDescent="0.25">
      <c r="E280" s="59"/>
    </row>
    <row r="281" spans="5:5" x14ac:dyDescent="0.25">
      <c r="E281" s="59"/>
    </row>
    <row r="282" spans="5:5" x14ac:dyDescent="0.25">
      <c r="E282" s="59"/>
    </row>
    <row r="283" spans="5:5" x14ac:dyDescent="0.25">
      <c r="E283" s="59"/>
    </row>
    <row r="284" spans="5:5" x14ac:dyDescent="0.25">
      <c r="E284" s="59"/>
    </row>
    <row r="285" spans="5:5" x14ac:dyDescent="0.25">
      <c r="E285" s="59"/>
    </row>
    <row r="286" spans="5:5" x14ac:dyDescent="0.25">
      <c r="E286" s="59"/>
    </row>
    <row r="287" spans="5:5" x14ac:dyDescent="0.25">
      <c r="E287" s="59"/>
    </row>
    <row r="288" spans="5:5" x14ac:dyDescent="0.25">
      <c r="E288" s="59"/>
    </row>
    <row r="289" spans="5:5" x14ac:dyDescent="0.25">
      <c r="E289" s="59"/>
    </row>
    <row r="290" spans="5:5" x14ac:dyDescent="0.25">
      <c r="E290" s="59"/>
    </row>
    <row r="291" spans="5:5" x14ac:dyDescent="0.25">
      <c r="E291" s="59"/>
    </row>
    <row r="292" spans="5:5" x14ac:dyDescent="0.25">
      <c r="E292" s="59"/>
    </row>
    <row r="293" spans="5:5" x14ac:dyDescent="0.25">
      <c r="E293" s="59"/>
    </row>
    <row r="294" spans="5:5" x14ac:dyDescent="0.25">
      <c r="E294" s="59"/>
    </row>
    <row r="295" spans="5:5" x14ac:dyDescent="0.25">
      <c r="E295" s="59"/>
    </row>
    <row r="296" spans="5:5" x14ac:dyDescent="0.25">
      <c r="E296" s="59"/>
    </row>
    <row r="297" spans="5:5" x14ac:dyDescent="0.25">
      <c r="E297" s="59"/>
    </row>
    <row r="298" spans="5:5" x14ac:dyDescent="0.25">
      <c r="E298" s="59"/>
    </row>
    <row r="299" spans="5:5" x14ac:dyDescent="0.25">
      <c r="E299" s="59"/>
    </row>
    <row r="300" spans="5:5" x14ac:dyDescent="0.25">
      <c r="E300" s="59"/>
    </row>
    <row r="301" spans="5:5" x14ac:dyDescent="0.25">
      <c r="E301" s="59"/>
    </row>
    <row r="302" spans="5:5" x14ac:dyDescent="0.25">
      <c r="E302" s="59"/>
    </row>
    <row r="303" spans="5:5" x14ac:dyDescent="0.25">
      <c r="E303" s="59"/>
    </row>
    <row r="304" spans="5:5" x14ac:dyDescent="0.25">
      <c r="E304" s="59"/>
    </row>
    <row r="305" spans="5:5" x14ac:dyDescent="0.25">
      <c r="E305" s="59"/>
    </row>
    <row r="306" spans="5:5" x14ac:dyDescent="0.25">
      <c r="E306" s="59"/>
    </row>
    <row r="307" spans="5:5" x14ac:dyDescent="0.25">
      <c r="E307" s="59"/>
    </row>
    <row r="308" spans="5:5" x14ac:dyDescent="0.25">
      <c r="E308" s="59"/>
    </row>
    <row r="309" spans="5:5" x14ac:dyDescent="0.25">
      <c r="E309" s="59"/>
    </row>
    <row r="310" spans="5:5" x14ac:dyDescent="0.25">
      <c r="E310" s="59"/>
    </row>
    <row r="311" spans="5:5" x14ac:dyDescent="0.25">
      <c r="E311" s="59"/>
    </row>
    <row r="312" spans="5:5" x14ac:dyDescent="0.25">
      <c r="E312" s="59"/>
    </row>
    <row r="313" spans="5:5" x14ac:dyDescent="0.25">
      <c r="E313" s="59"/>
    </row>
    <row r="314" spans="5:5" x14ac:dyDescent="0.25">
      <c r="E314" s="59"/>
    </row>
    <row r="315" spans="5:5" x14ac:dyDescent="0.25">
      <c r="E315" s="59"/>
    </row>
    <row r="316" spans="5:5" x14ac:dyDescent="0.25">
      <c r="E316" s="59"/>
    </row>
    <row r="317" spans="5:5" x14ac:dyDescent="0.25">
      <c r="E317" s="59"/>
    </row>
    <row r="318" spans="5:5" x14ac:dyDescent="0.25">
      <c r="E318" s="59"/>
    </row>
    <row r="319" spans="5:5" x14ac:dyDescent="0.25">
      <c r="E319" s="59"/>
    </row>
    <row r="320" spans="5:5" x14ac:dyDescent="0.25">
      <c r="E320" s="59"/>
    </row>
    <row r="321" spans="5:5" x14ac:dyDescent="0.25">
      <c r="E321" s="59"/>
    </row>
    <row r="322" spans="5:5" x14ac:dyDescent="0.25">
      <c r="E322" s="59"/>
    </row>
    <row r="323" spans="5:5" x14ac:dyDescent="0.25">
      <c r="E323" s="59"/>
    </row>
    <row r="324" spans="5:5" x14ac:dyDescent="0.25">
      <c r="E324" s="59"/>
    </row>
    <row r="325" spans="5:5" x14ac:dyDescent="0.25">
      <c r="E325" s="59"/>
    </row>
    <row r="326" spans="5:5" x14ac:dyDescent="0.25">
      <c r="E326" s="59"/>
    </row>
    <row r="327" spans="5:5" x14ac:dyDescent="0.25">
      <c r="E327" s="59"/>
    </row>
    <row r="328" spans="5:5" x14ac:dyDescent="0.25">
      <c r="E328" s="59"/>
    </row>
    <row r="329" spans="5:5" x14ac:dyDescent="0.25">
      <c r="E329" s="59"/>
    </row>
    <row r="330" spans="5:5" x14ac:dyDescent="0.25">
      <c r="E330" s="59"/>
    </row>
    <row r="331" spans="5:5" x14ac:dyDescent="0.25">
      <c r="E331" s="59"/>
    </row>
    <row r="332" spans="5:5" x14ac:dyDescent="0.25">
      <c r="E332" s="59"/>
    </row>
    <row r="333" spans="5:5" x14ac:dyDescent="0.25">
      <c r="E333" s="59"/>
    </row>
    <row r="334" spans="5:5" x14ac:dyDescent="0.25">
      <c r="E334" s="59"/>
    </row>
    <row r="335" spans="5:5" x14ac:dyDescent="0.25">
      <c r="E335" s="59"/>
    </row>
    <row r="336" spans="5:5" x14ac:dyDescent="0.25">
      <c r="E336" s="59"/>
    </row>
    <row r="337" spans="5:5" x14ac:dyDescent="0.25">
      <c r="E337" s="59"/>
    </row>
    <row r="338" spans="5:5" x14ac:dyDescent="0.25">
      <c r="E338" s="59"/>
    </row>
    <row r="339" spans="5:5" x14ac:dyDescent="0.25">
      <c r="E339" s="59"/>
    </row>
    <row r="340" spans="5:5" x14ac:dyDescent="0.25">
      <c r="E340" s="59"/>
    </row>
    <row r="341" spans="5:5" x14ac:dyDescent="0.25">
      <c r="E341" s="59"/>
    </row>
    <row r="342" spans="5:5" x14ac:dyDescent="0.25">
      <c r="E342" s="59"/>
    </row>
    <row r="343" spans="5:5" x14ac:dyDescent="0.25">
      <c r="E343" s="59"/>
    </row>
    <row r="344" spans="5:5" x14ac:dyDescent="0.25">
      <c r="E344" s="59"/>
    </row>
    <row r="345" spans="5:5" x14ac:dyDescent="0.25">
      <c r="E345" s="59"/>
    </row>
    <row r="346" spans="5:5" x14ac:dyDescent="0.25">
      <c r="E346" s="59"/>
    </row>
    <row r="347" spans="5:5" x14ac:dyDescent="0.25">
      <c r="E347" s="59"/>
    </row>
    <row r="348" spans="5:5" x14ac:dyDescent="0.25">
      <c r="E348" s="59"/>
    </row>
    <row r="349" spans="5:5" x14ac:dyDescent="0.25">
      <c r="E349" s="59"/>
    </row>
    <row r="350" spans="5:5" x14ac:dyDescent="0.25">
      <c r="E350" s="59"/>
    </row>
    <row r="351" spans="5:5" x14ac:dyDescent="0.25">
      <c r="E351" s="59"/>
    </row>
    <row r="352" spans="5:5" x14ac:dyDescent="0.25">
      <c r="E352" s="59"/>
    </row>
    <row r="353" spans="5:5" x14ac:dyDescent="0.25">
      <c r="E353" s="59"/>
    </row>
    <row r="354" spans="5:5" x14ac:dyDescent="0.25">
      <c r="E354" s="59"/>
    </row>
    <row r="355" spans="5:5" x14ac:dyDescent="0.25">
      <c r="E355" s="59"/>
    </row>
    <row r="356" spans="5:5" x14ac:dyDescent="0.25">
      <c r="E356" s="59"/>
    </row>
    <row r="357" spans="5:5" x14ac:dyDescent="0.25">
      <c r="E357" s="59"/>
    </row>
    <row r="358" spans="5:5" x14ac:dyDescent="0.25">
      <c r="E358" s="59"/>
    </row>
    <row r="359" spans="5:5" x14ac:dyDescent="0.25">
      <c r="E359" s="59"/>
    </row>
    <row r="360" spans="5:5" x14ac:dyDescent="0.25">
      <c r="E360" s="59"/>
    </row>
    <row r="361" spans="5:5" x14ac:dyDescent="0.25">
      <c r="E361" s="59"/>
    </row>
    <row r="362" spans="5:5" x14ac:dyDescent="0.25">
      <c r="E362" s="59"/>
    </row>
    <row r="363" spans="5:5" x14ac:dyDescent="0.25">
      <c r="E363" s="59"/>
    </row>
    <row r="364" spans="5:5" x14ac:dyDescent="0.25">
      <c r="E364" s="59"/>
    </row>
    <row r="365" spans="5:5" x14ac:dyDescent="0.25">
      <c r="E365" s="59"/>
    </row>
    <row r="366" spans="5:5" x14ac:dyDescent="0.25">
      <c r="E366" s="59"/>
    </row>
    <row r="367" spans="5:5" x14ac:dyDescent="0.25">
      <c r="E367" s="59"/>
    </row>
    <row r="368" spans="5:5" x14ac:dyDescent="0.25">
      <c r="E368" s="59"/>
    </row>
    <row r="369" spans="5:5" x14ac:dyDescent="0.25">
      <c r="E369" s="59"/>
    </row>
    <row r="370" spans="5:5" x14ac:dyDescent="0.25">
      <c r="E370" s="59"/>
    </row>
    <row r="371" spans="5:5" x14ac:dyDescent="0.25">
      <c r="E371" s="59"/>
    </row>
    <row r="372" spans="5:5" x14ac:dyDescent="0.25">
      <c r="E372" s="59"/>
    </row>
    <row r="373" spans="5:5" x14ac:dyDescent="0.25">
      <c r="E373" s="59"/>
    </row>
    <row r="374" spans="5:5" x14ac:dyDescent="0.25">
      <c r="E374" s="59"/>
    </row>
    <row r="375" spans="5:5" x14ac:dyDescent="0.25">
      <c r="E375" s="59"/>
    </row>
    <row r="376" spans="5:5" x14ac:dyDescent="0.25">
      <c r="E376" s="59"/>
    </row>
    <row r="377" spans="5:5" x14ac:dyDescent="0.25">
      <c r="E377" s="59"/>
    </row>
    <row r="378" spans="5:5" x14ac:dyDescent="0.25">
      <c r="E378" s="59"/>
    </row>
    <row r="379" spans="5:5" x14ac:dyDescent="0.25">
      <c r="E379" s="59"/>
    </row>
    <row r="380" spans="5:5" x14ac:dyDescent="0.25">
      <c r="E380" s="59"/>
    </row>
  </sheetData>
  <sheetProtection algorithmName="SHA-512" hashValue="wEtrCVbWQGQXTz1qxjl6Dv/7alKnNnMIYyDyb59AfmTOWfaiprA+REva+wlFtelGY/U8+hG09SOlw4c1nVdUZA==" saltValue="mETTpHXGQfTdzqt9i7/m6g==" spinCount="100000" sheet="1" objects="1" scenarios="1"/>
  <dataConsolidate/>
  <mergeCells count="12">
    <mergeCell ref="C5:I6"/>
    <mergeCell ref="C121:I121"/>
    <mergeCell ref="L72:X72"/>
    <mergeCell ref="L83:X83"/>
    <mergeCell ref="C70:I70"/>
    <mergeCell ref="C10:K10"/>
    <mergeCell ref="C13:K13"/>
    <mergeCell ref="E20:K20"/>
    <mergeCell ref="E22:K22"/>
    <mergeCell ref="C39:I39"/>
    <mergeCell ref="C46:I46"/>
    <mergeCell ref="C37:I37"/>
  </mergeCells>
  <conditionalFormatting sqref="M40:X40 L40:L42">
    <cfRule type="cellIs" dxfId="8"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sheetPr codeName="Sheet3"/>
  <dimension ref="B2:K199"/>
  <sheetViews>
    <sheetView workbookViewId="0">
      <selection activeCell="H13" sqref="H13"/>
    </sheetView>
  </sheetViews>
  <sheetFormatPr defaultColWidth="8.88671875" defaultRowHeight="14.4" x14ac:dyDescent="0.3"/>
  <cols>
    <col min="1" max="1" width="8.88671875" style="231"/>
    <col min="2" max="2" width="7" style="231" customWidth="1"/>
    <col min="3" max="3" width="53.109375" style="231" customWidth="1"/>
    <col min="4" max="4" width="4.88671875" style="231" customWidth="1"/>
    <col min="5" max="5" width="8.88671875" style="231"/>
    <col min="6" max="6" width="3.6640625" style="231" customWidth="1"/>
    <col min="7" max="7" width="19.6640625" style="231" customWidth="1"/>
    <col min="8" max="8" width="18.44140625" style="231" customWidth="1"/>
    <col min="9" max="9" width="6.5546875" style="231" customWidth="1"/>
    <col min="10" max="10" width="8.88671875" style="231"/>
    <col min="11" max="11" width="10.109375" style="231" bestFit="1" customWidth="1"/>
    <col min="12" max="12" width="8.88671875" style="231"/>
    <col min="13" max="13" width="13" style="231" customWidth="1"/>
    <col min="14" max="16384" width="8.88671875" style="231"/>
  </cols>
  <sheetData>
    <row r="2" spans="2:9" x14ac:dyDescent="0.3">
      <c r="B2" s="230"/>
      <c r="C2" s="230"/>
      <c r="D2" s="230"/>
      <c r="E2" s="230"/>
      <c r="F2" s="230"/>
      <c r="G2" s="230"/>
      <c r="H2" s="230"/>
      <c r="I2" s="230"/>
    </row>
    <row r="3" spans="2:9" ht="15.6" x14ac:dyDescent="0.3">
      <c r="B3" s="230"/>
      <c r="C3" s="86" t="s">
        <v>254</v>
      </c>
      <c r="D3" s="181"/>
      <c r="E3" s="180"/>
      <c r="F3" s="180"/>
      <c r="G3" s="181"/>
      <c r="H3" s="181"/>
      <c r="I3" s="230"/>
    </row>
    <row r="4" spans="2:9" x14ac:dyDescent="0.3">
      <c r="B4" s="230"/>
      <c r="C4" s="58"/>
      <c r="D4" s="58"/>
      <c r="E4" s="79"/>
      <c r="F4" s="79"/>
      <c r="G4" s="58"/>
      <c r="H4" s="58"/>
      <c r="I4" s="230"/>
    </row>
    <row r="5" spans="2:9" x14ac:dyDescent="0.3">
      <c r="B5" s="230"/>
      <c r="C5" s="232" t="s">
        <v>255</v>
      </c>
      <c r="D5" s="58"/>
      <c r="E5" s="79"/>
      <c r="F5" s="79"/>
      <c r="G5" s="79"/>
      <c r="H5" s="79"/>
      <c r="I5" s="230"/>
    </row>
    <row r="6" spans="2:9" x14ac:dyDescent="0.3">
      <c r="B6" s="230"/>
      <c r="C6" s="232"/>
      <c r="D6" s="58"/>
      <c r="E6" s="79"/>
      <c r="F6" s="79"/>
      <c r="G6" s="58"/>
      <c r="H6" s="58"/>
      <c r="I6" s="230"/>
    </row>
    <row r="7" spans="2:9" x14ac:dyDescent="0.3">
      <c r="B7" s="230"/>
      <c r="C7" s="99" t="s">
        <v>256</v>
      </c>
      <c r="D7" s="58"/>
      <c r="E7" s="84"/>
      <c r="F7" s="84"/>
      <c r="G7" s="106" t="s">
        <v>177</v>
      </c>
      <c r="H7" s="106" t="s">
        <v>178</v>
      </c>
      <c r="I7" s="230"/>
    </row>
    <row r="8" spans="2:9" x14ac:dyDescent="0.3">
      <c r="B8" s="230"/>
      <c r="C8" s="68"/>
      <c r="D8" s="58"/>
      <c r="E8" s="79"/>
      <c r="F8" s="79"/>
      <c r="G8" s="58"/>
      <c r="H8" s="58"/>
      <c r="I8" s="230"/>
    </row>
    <row r="9" spans="2:9" x14ac:dyDescent="0.3">
      <c r="B9" s="230"/>
      <c r="C9" s="233" t="s">
        <v>257</v>
      </c>
      <c r="D9" s="58"/>
      <c r="E9" s="79"/>
      <c r="F9" s="79"/>
      <c r="G9" s="234"/>
      <c r="H9" s="234"/>
      <c r="I9" s="230"/>
    </row>
    <row r="10" spans="2:9" x14ac:dyDescent="0.3">
      <c r="B10" s="230"/>
      <c r="C10" s="235" t="s">
        <v>258</v>
      </c>
      <c r="D10" s="58"/>
      <c r="E10" s="79"/>
      <c r="F10" s="79"/>
      <c r="G10" s="236"/>
      <c r="H10" s="236"/>
      <c r="I10" s="230"/>
    </row>
    <row r="11" spans="2:9" x14ac:dyDescent="0.3">
      <c r="B11" s="230"/>
      <c r="C11" s="237" t="s">
        <v>259</v>
      </c>
      <c r="D11" s="58"/>
      <c r="E11" s="79" t="s">
        <v>47</v>
      </c>
      <c r="F11" s="79"/>
      <c r="G11" s="238"/>
      <c r="H11" s="238"/>
      <c r="I11" s="230"/>
    </row>
    <row r="12" spans="2:9" x14ac:dyDescent="0.3">
      <c r="B12" s="230"/>
      <c r="C12" s="237" t="s">
        <v>260</v>
      </c>
      <c r="D12" s="58"/>
      <c r="E12" s="79" t="s">
        <v>47</v>
      </c>
      <c r="F12" s="79"/>
      <c r="G12" s="238"/>
      <c r="H12" s="238"/>
      <c r="I12" s="230"/>
    </row>
    <row r="13" spans="2:9" ht="41.4" x14ac:dyDescent="0.3">
      <c r="B13" s="230"/>
      <c r="C13" s="237" t="s">
        <v>261</v>
      </c>
      <c r="D13" s="58"/>
      <c r="E13" s="79" t="s">
        <v>47</v>
      </c>
      <c r="F13" s="79"/>
      <c r="G13" s="238"/>
      <c r="H13" s="238"/>
      <c r="I13" s="230"/>
    </row>
    <row r="14" spans="2:9" x14ac:dyDescent="0.3">
      <c r="B14" s="230"/>
      <c r="C14" s="237" t="s">
        <v>262</v>
      </c>
      <c r="D14" s="58"/>
      <c r="E14" s="79" t="s">
        <v>47</v>
      </c>
      <c r="F14" s="79"/>
      <c r="G14" s="238"/>
      <c r="H14" s="238"/>
      <c r="I14" s="230"/>
    </row>
    <row r="15" spans="2:9" ht="27.6" x14ac:dyDescent="0.3">
      <c r="B15" s="230"/>
      <c r="C15" s="237" t="s">
        <v>263</v>
      </c>
      <c r="D15" s="58"/>
      <c r="E15" s="79" t="s">
        <v>47</v>
      </c>
      <c r="F15" s="79"/>
      <c r="G15" s="238"/>
      <c r="H15" s="238"/>
      <c r="I15" s="230"/>
    </row>
    <row r="16" spans="2:9" x14ac:dyDescent="0.3">
      <c r="B16" s="230"/>
      <c r="C16" s="237" t="s">
        <v>264</v>
      </c>
      <c r="D16" s="58"/>
      <c r="E16" s="79" t="s">
        <v>47</v>
      </c>
      <c r="F16" s="79"/>
      <c r="G16" s="238"/>
      <c r="H16" s="238"/>
      <c r="I16" s="230"/>
    </row>
    <row r="17" spans="2:9" x14ac:dyDescent="0.3">
      <c r="B17" s="230"/>
      <c r="C17" s="239" t="s">
        <v>5</v>
      </c>
      <c r="D17" s="58"/>
      <c r="E17" s="79"/>
      <c r="F17" s="79"/>
      <c r="G17" s="240">
        <f>SUM(G11:G16)</f>
        <v>0</v>
      </c>
      <c r="H17" s="240">
        <f>SUM(H11:H16)</f>
        <v>0</v>
      </c>
      <c r="I17" s="230"/>
    </row>
    <row r="18" spans="2:9" x14ac:dyDescent="0.3">
      <c r="B18" s="230"/>
      <c r="C18" s="235" t="s">
        <v>265</v>
      </c>
      <c r="D18" s="58"/>
      <c r="E18" s="79"/>
      <c r="F18" s="79"/>
      <c r="G18" s="241"/>
      <c r="H18" s="241"/>
      <c r="I18" s="230"/>
    </row>
    <row r="19" spans="2:9" x14ac:dyDescent="0.3">
      <c r="B19" s="230"/>
      <c r="C19" s="237" t="s">
        <v>266</v>
      </c>
      <c r="D19" s="58"/>
      <c r="E19" s="79" t="s">
        <v>47</v>
      </c>
      <c r="F19" s="79"/>
      <c r="G19" s="242"/>
      <c r="H19" s="242"/>
      <c r="I19" s="230"/>
    </row>
    <row r="20" spans="2:9" x14ac:dyDescent="0.3">
      <c r="B20" s="230"/>
      <c r="C20" s="237" t="s">
        <v>267</v>
      </c>
      <c r="D20" s="58"/>
      <c r="E20" s="79" t="s">
        <v>47</v>
      </c>
      <c r="F20" s="79"/>
      <c r="G20" s="242"/>
      <c r="H20" s="242"/>
      <c r="I20" s="230"/>
    </row>
    <row r="21" spans="2:9" x14ac:dyDescent="0.3">
      <c r="B21" s="230"/>
      <c r="C21" s="237" t="s">
        <v>268</v>
      </c>
      <c r="D21" s="58"/>
      <c r="E21" s="79" t="s">
        <v>47</v>
      </c>
      <c r="F21" s="79"/>
      <c r="G21" s="242"/>
      <c r="H21" s="242"/>
      <c r="I21" s="230"/>
    </row>
    <row r="22" spans="2:9" x14ac:dyDescent="0.3">
      <c r="B22" s="230"/>
      <c r="C22" s="237" t="s">
        <v>269</v>
      </c>
      <c r="D22" s="58"/>
      <c r="E22" s="79" t="s">
        <v>47</v>
      </c>
      <c r="F22" s="79"/>
      <c r="G22" s="242"/>
      <c r="H22" s="242"/>
      <c r="I22" s="230"/>
    </row>
    <row r="23" spans="2:9" x14ac:dyDescent="0.3">
      <c r="B23" s="230"/>
      <c r="C23" s="237" t="s">
        <v>270</v>
      </c>
      <c r="D23" s="58"/>
      <c r="E23" s="79" t="s">
        <v>47</v>
      </c>
      <c r="F23" s="79"/>
      <c r="G23" s="242"/>
      <c r="H23" s="242"/>
      <c r="I23" s="230"/>
    </row>
    <row r="24" spans="2:9" x14ac:dyDescent="0.3">
      <c r="B24" s="230"/>
      <c r="C24" s="237" t="s">
        <v>271</v>
      </c>
      <c r="D24" s="58"/>
      <c r="E24" s="79" t="s">
        <v>47</v>
      </c>
      <c r="F24" s="79"/>
      <c r="G24" s="242"/>
      <c r="H24" s="242"/>
      <c r="I24" s="230"/>
    </row>
    <row r="25" spans="2:9" ht="27.6" x14ac:dyDescent="0.3">
      <c r="B25" s="230"/>
      <c r="C25" s="237" t="s">
        <v>272</v>
      </c>
      <c r="D25" s="58"/>
      <c r="E25" s="79" t="s">
        <v>47</v>
      </c>
      <c r="F25" s="79"/>
      <c r="G25" s="242"/>
      <c r="H25" s="242"/>
      <c r="I25" s="230"/>
    </row>
    <row r="26" spans="2:9" x14ac:dyDescent="0.3">
      <c r="B26" s="230"/>
      <c r="C26" s="237" t="s">
        <v>273</v>
      </c>
      <c r="D26" s="58"/>
      <c r="E26" s="79" t="s">
        <v>47</v>
      </c>
      <c r="F26" s="79"/>
      <c r="G26" s="242"/>
      <c r="H26" s="242"/>
      <c r="I26" s="230"/>
    </row>
    <row r="27" spans="2:9" x14ac:dyDescent="0.3">
      <c r="B27" s="230"/>
      <c r="C27" s="237" t="s">
        <v>274</v>
      </c>
      <c r="D27" s="58"/>
      <c r="E27" s="79" t="s">
        <v>47</v>
      </c>
      <c r="F27" s="79"/>
      <c r="G27" s="242"/>
      <c r="H27" s="242"/>
      <c r="I27" s="230"/>
    </row>
    <row r="28" spans="2:9" x14ac:dyDescent="0.3">
      <c r="B28" s="230"/>
      <c r="C28" s="239" t="s">
        <v>5</v>
      </c>
      <c r="D28" s="58"/>
      <c r="E28" s="79"/>
      <c r="F28" s="79"/>
      <c r="G28" s="240">
        <f>SUM(G19:G27)</f>
        <v>0</v>
      </c>
      <c r="H28" s="240">
        <f>SUM(H19:H27)</f>
        <v>0</v>
      </c>
      <c r="I28" s="230"/>
    </row>
    <row r="29" spans="2:9" x14ac:dyDescent="0.3">
      <c r="B29" s="230"/>
      <c r="C29" s="243" t="s">
        <v>275</v>
      </c>
      <c r="D29" s="58"/>
      <c r="E29" s="79"/>
      <c r="F29" s="79"/>
      <c r="G29" s="241"/>
      <c r="H29" s="241"/>
      <c r="I29" s="230"/>
    </row>
    <row r="30" spans="2:9" x14ac:dyDescent="0.3">
      <c r="B30" s="230"/>
      <c r="C30" s="237" t="s">
        <v>276</v>
      </c>
      <c r="D30" s="58"/>
      <c r="E30" s="79" t="s">
        <v>47</v>
      </c>
      <c r="F30" s="79"/>
      <c r="G30" s="242"/>
      <c r="H30" s="242"/>
      <c r="I30" s="230"/>
    </row>
    <row r="31" spans="2:9" x14ac:dyDescent="0.3">
      <c r="B31" s="230"/>
      <c r="C31" s="237" t="s">
        <v>277</v>
      </c>
      <c r="D31" s="58"/>
      <c r="E31" s="79" t="s">
        <v>47</v>
      </c>
      <c r="F31" s="79"/>
      <c r="G31" s="242"/>
      <c r="H31" s="242"/>
      <c r="I31" s="230"/>
    </row>
    <row r="32" spans="2:9" ht="27.6" x14ac:dyDescent="0.3">
      <c r="B32" s="230"/>
      <c r="C32" s="237" t="s">
        <v>278</v>
      </c>
      <c r="D32" s="58"/>
      <c r="E32" s="79" t="s">
        <v>47</v>
      </c>
      <c r="F32" s="79"/>
      <c r="G32" s="242"/>
      <c r="H32" s="242"/>
      <c r="I32" s="230"/>
    </row>
    <row r="33" spans="2:9" ht="27.6" x14ac:dyDescent="0.3">
      <c r="B33" s="230"/>
      <c r="C33" s="237" t="s">
        <v>279</v>
      </c>
      <c r="D33" s="58"/>
      <c r="E33" s="79" t="s">
        <v>47</v>
      </c>
      <c r="F33" s="79"/>
      <c r="G33" s="242"/>
      <c r="H33" s="242"/>
      <c r="I33" s="230"/>
    </row>
    <row r="34" spans="2:9" x14ac:dyDescent="0.3">
      <c r="B34" s="230"/>
      <c r="C34" s="237" t="s">
        <v>280</v>
      </c>
      <c r="D34" s="58"/>
      <c r="E34" s="79" t="s">
        <v>47</v>
      </c>
      <c r="F34" s="79"/>
      <c r="G34" s="242"/>
      <c r="H34" s="242"/>
      <c r="I34" s="230"/>
    </row>
    <row r="35" spans="2:9" x14ac:dyDescent="0.3">
      <c r="B35" s="230"/>
      <c r="C35" s="237" t="s">
        <v>281</v>
      </c>
      <c r="D35" s="58"/>
      <c r="E35" s="79" t="s">
        <v>47</v>
      </c>
      <c r="F35" s="79"/>
      <c r="G35" s="238"/>
      <c r="H35" s="238"/>
      <c r="I35" s="230"/>
    </row>
    <row r="36" spans="2:9" x14ac:dyDescent="0.3">
      <c r="B36" s="230"/>
      <c r="C36" s="239" t="s">
        <v>5</v>
      </c>
      <c r="D36" s="58"/>
      <c r="E36" s="79"/>
      <c r="F36" s="79"/>
      <c r="G36" s="244">
        <f>SUM(G30:G35)</f>
        <v>0</v>
      </c>
      <c r="H36" s="244">
        <f>SUM(H30:H35)</f>
        <v>0</v>
      </c>
      <c r="I36" s="230"/>
    </row>
    <row r="37" spans="2:9" ht="15.6" x14ac:dyDescent="0.3">
      <c r="B37" s="230"/>
      <c r="C37" s="245" t="s">
        <v>282</v>
      </c>
      <c r="D37" s="58"/>
      <c r="E37" s="79"/>
      <c r="F37" s="79"/>
      <c r="G37" s="246">
        <f>G17+G28+G36</f>
        <v>0</v>
      </c>
      <c r="H37" s="246">
        <f>H17+H28+H36</f>
        <v>0</v>
      </c>
      <c r="I37" s="230"/>
    </row>
    <row r="38" spans="2:9" x14ac:dyDescent="0.3">
      <c r="B38" s="230"/>
      <c r="C38" s="247" t="s">
        <v>283</v>
      </c>
      <c r="D38" s="58"/>
      <c r="E38" s="79"/>
      <c r="F38" s="79"/>
      <c r="G38" s="236"/>
      <c r="H38" s="236"/>
      <c r="I38" s="230"/>
    </row>
    <row r="39" spans="2:9" x14ac:dyDescent="0.3">
      <c r="B39" s="230"/>
      <c r="C39" s="243" t="s">
        <v>284</v>
      </c>
      <c r="D39" s="58"/>
      <c r="E39" s="79"/>
      <c r="F39" s="79"/>
      <c r="G39" s="248"/>
      <c r="H39" s="248"/>
      <c r="I39" s="230"/>
    </row>
    <row r="40" spans="2:9" x14ac:dyDescent="0.3">
      <c r="B40" s="230"/>
      <c r="C40" s="237" t="s">
        <v>285</v>
      </c>
      <c r="D40" s="58"/>
      <c r="E40" s="79" t="s">
        <v>47</v>
      </c>
      <c r="F40" s="79"/>
      <c r="G40" s="238"/>
      <c r="H40" s="238"/>
      <c r="I40" s="230"/>
    </row>
    <row r="41" spans="2:9" x14ac:dyDescent="0.3">
      <c r="B41" s="230"/>
      <c r="C41" s="237" t="s">
        <v>286</v>
      </c>
      <c r="D41" s="58"/>
      <c r="E41" s="79" t="s">
        <v>47</v>
      </c>
      <c r="F41" s="79"/>
      <c r="G41" s="238"/>
      <c r="H41" s="238"/>
      <c r="I41" s="230"/>
    </row>
    <row r="42" spans="2:9" x14ac:dyDescent="0.3">
      <c r="B42" s="230"/>
      <c r="C42" s="237" t="s">
        <v>287</v>
      </c>
      <c r="D42" s="58"/>
      <c r="E42" s="79" t="s">
        <v>47</v>
      </c>
      <c r="F42" s="79"/>
      <c r="G42" s="238"/>
      <c r="H42" s="238"/>
      <c r="I42" s="230"/>
    </row>
    <row r="43" spans="2:9" x14ac:dyDescent="0.3">
      <c r="B43" s="230"/>
      <c r="C43" s="237" t="s">
        <v>288</v>
      </c>
      <c r="D43" s="58"/>
      <c r="E43" s="79" t="s">
        <v>47</v>
      </c>
      <c r="F43" s="79"/>
      <c r="G43" s="238"/>
      <c r="H43" s="238"/>
      <c r="I43" s="230"/>
    </row>
    <row r="44" spans="2:9" x14ac:dyDescent="0.3">
      <c r="B44" s="230"/>
      <c r="C44" s="239" t="s">
        <v>5</v>
      </c>
      <c r="D44" s="58"/>
      <c r="E44" s="79"/>
      <c r="F44" s="79"/>
      <c r="G44" s="249">
        <f>SUM(G40:G43)</f>
        <v>0</v>
      </c>
      <c r="H44" s="249">
        <f>SUM(H40:H43)</f>
        <v>0</v>
      </c>
      <c r="I44" s="230"/>
    </row>
    <row r="45" spans="2:9" x14ac:dyDescent="0.3">
      <c r="B45" s="230"/>
      <c r="C45" s="243" t="s">
        <v>289</v>
      </c>
      <c r="D45" s="58"/>
      <c r="E45" s="79"/>
      <c r="F45" s="79"/>
      <c r="G45" s="248"/>
      <c r="H45" s="248"/>
      <c r="I45" s="230"/>
    </row>
    <row r="46" spans="2:9" x14ac:dyDescent="0.3">
      <c r="B46" s="230"/>
      <c r="C46" s="237" t="s">
        <v>290</v>
      </c>
      <c r="D46" s="58"/>
      <c r="E46" s="79" t="s">
        <v>47</v>
      </c>
      <c r="F46" s="79"/>
      <c r="G46" s="238"/>
      <c r="H46" s="238"/>
      <c r="I46" s="230"/>
    </row>
    <row r="47" spans="2:9" x14ac:dyDescent="0.3">
      <c r="B47" s="230"/>
      <c r="C47" s="237" t="s">
        <v>291</v>
      </c>
      <c r="D47" s="58"/>
      <c r="E47" s="79" t="s">
        <v>47</v>
      </c>
      <c r="F47" s="79"/>
      <c r="G47" s="238"/>
      <c r="H47" s="238"/>
      <c r="I47" s="230"/>
    </row>
    <row r="48" spans="2:9" ht="27.6" x14ac:dyDescent="0.3">
      <c r="B48" s="230"/>
      <c r="C48" s="237" t="s">
        <v>292</v>
      </c>
      <c r="D48" s="58"/>
      <c r="E48" s="79" t="s">
        <v>47</v>
      </c>
      <c r="F48" s="79"/>
      <c r="G48" s="238"/>
      <c r="H48" s="238"/>
      <c r="I48" s="230"/>
    </row>
    <row r="49" spans="2:11" x14ac:dyDescent="0.3">
      <c r="B49" s="230"/>
      <c r="C49" s="237" t="s">
        <v>293</v>
      </c>
      <c r="D49" s="58"/>
      <c r="E49" s="79" t="s">
        <v>47</v>
      </c>
      <c r="F49" s="79"/>
      <c r="G49" s="238"/>
      <c r="H49" s="238"/>
      <c r="I49" s="230"/>
    </row>
    <row r="50" spans="2:11" x14ac:dyDescent="0.3">
      <c r="B50" s="230"/>
      <c r="C50" s="237" t="s">
        <v>294</v>
      </c>
      <c r="D50" s="58"/>
      <c r="E50" s="79" t="s">
        <v>47</v>
      </c>
      <c r="F50" s="79"/>
      <c r="G50" s="238"/>
      <c r="H50" s="238"/>
      <c r="I50" s="230"/>
    </row>
    <row r="51" spans="2:11" x14ac:dyDescent="0.3">
      <c r="B51" s="230"/>
      <c r="C51" s="239" t="s">
        <v>5</v>
      </c>
      <c r="D51" s="58"/>
      <c r="E51" s="79"/>
      <c r="F51" s="79"/>
      <c r="G51" s="249">
        <f>SUM(G46:G50)</f>
        <v>0</v>
      </c>
      <c r="H51" s="249">
        <f>SUM(H46:H50)</f>
        <v>0</v>
      </c>
      <c r="I51" s="230"/>
    </row>
    <row r="52" spans="2:11" x14ac:dyDescent="0.3">
      <c r="B52" s="230"/>
      <c r="C52" s="243" t="s">
        <v>295</v>
      </c>
      <c r="D52" s="58"/>
      <c r="E52" s="79" t="s">
        <v>47</v>
      </c>
      <c r="F52" s="79"/>
      <c r="G52" s="248"/>
      <c r="H52" s="248"/>
      <c r="I52" s="230"/>
    </row>
    <row r="53" spans="2:11" x14ac:dyDescent="0.3">
      <c r="B53" s="230"/>
      <c r="C53" s="237" t="s">
        <v>296</v>
      </c>
      <c r="D53" s="58"/>
      <c r="E53" s="79" t="s">
        <v>47</v>
      </c>
      <c r="F53" s="79"/>
      <c r="G53" s="238"/>
      <c r="H53" s="238"/>
      <c r="I53" s="230"/>
    </row>
    <row r="54" spans="2:11" x14ac:dyDescent="0.3">
      <c r="B54" s="230"/>
      <c r="C54" s="250" t="s">
        <v>297</v>
      </c>
      <c r="D54" s="58"/>
      <c r="E54" s="79" t="s">
        <v>47</v>
      </c>
      <c r="F54" s="79"/>
      <c r="G54" s="238"/>
      <c r="H54" s="238"/>
      <c r="I54" s="230"/>
    </row>
    <row r="55" spans="2:11" x14ac:dyDescent="0.3">
      <c r="B55" s="230"/>
      <c r="C55" s="239" t="s">
        <v>5</v>
      </c>
      <c r="D55" s="58"/>
      <c r="E55" s="79"/>
      <c r="F55" s="79"/>
      <c r="G55" s="244">
        <f>SUM(G53:G54)</f>
        <v>0</v>
      </c>
      <c r="H55" s="244">
        <f>SUM(H53:H54)</f>
        <v>0</v>
      </c>
      <c r="I55" s="230"/>
    </row>
    <row r="56" spans="2:11" x14ac:dyDescent="0.3">
      <c r="B56" s="230"/>
      <c r="C56" s="243" t="s">
        <v>298</v>
      </c>
      <c r="D56" s="58"/>
      <c r="E56" s="79"/>
      <c r="F56" s="79"/>
      <c r="G56" s="238"/>
      <c r="H56" s="238"/>
      <c r="I56" s="230"/>
    </row>
    <row r="57" spans="2:11" ht="15.6" x14ac:dyDescent="0.3">
      <c r="B57" s="230"/>
      <c r="C57" s="251" t="s">
        <v>299</v>
      </c>
      <c r="D57" s="58"/>
      <c r="E57" s="79"/>
      <c r="F57" s="79"/>
      <c r="G57" s="246">
        <f>G56+G55+G51+G44</f>
        <v>0</v>
      </c>
      <c r="H57" s="246">
        <f>H56+H55+H51+H44</f>
        <v>0</v>
      </c>
      <c r="I57" s="230"/>
    </row>
    <row r="58" spans="2:11" ht="15" customHeight="1" x14ac:dyDescent="0.3">
      <c r="B58" s="230"/>
      <c r="C58" s="247" t="s">
        <v>300</v>
      </c>
      <c r="D58" s="58"/>
      <c r="E58" s="79"/>
      <c r="F58" s="79"/>
      <c r="G58" s="249">
        <f>SUM(G59:G60)</f>
        <v>0</v>
      </c>
      <c r="H58" s="249">
        <f>SUM(H59:H60)</f>
        <v>0</v>
      </c>
      <c r="I58" s="230"/>
    </row>
    <row r="59" spans="2:11" ht="15" customHeight="1" x14ac:dyDescent="0.3">
      <c r="B59" s="230"/>
      <c r="C59" s="237" t="s">
        <v>301</v>
      </c>
      <c r="D59" s="58"/>
      <c r="E59" s="79" t="s">
        <v>47</v>
      </c>
      <c r="F59" s="79"/>
      <c r="G59" s="238"/>
      <c r="H59" s="238"/>
      <c r="I59" s="230"/>
      <c r="K59" s="269"/>
    </row>
    <row r="60" spans="2:11" x14ac:dyDescent="0.3">
      <c r="B60" s="230"/>
      <c r="C60" s="237" t="s">
        <v>302</v>
      </c>
      <c r="D60" s="58"/>
      <c r="E60" s="79" t="s">
        <v>47</v>
      </c>
      <c r="F60" s="79"/>
      <c r="G60" s="238"/>
      <c r="H60" s="238"/>
      <c r="I60" s="230"/>
      <c r="K60" s="269"/>
    </row>
    <row r="61" spans="2:11" ht="27.6" x14ac:dyDescent="0.3">
      <c r="B61" s="230"/>
      <c r="C61" s="247" t="s">
        <v>303</v>
      </c>
      <c r="D61" s="58"/>
      <c r="E61" s="79"/>
      <c r="F61" s="79"/>
      <c r="G61" s="248"/>
      <c r="H61" s="248"/>
      <c r="I61" s="230"/>
    </row>
    <row r="62" spans="2:11" ht="41.4" x14ac:dyDescent="0.3">
      <c r="B62" s="230"/>
      <c r="C62" s="237" t="s">
        <v>304</v>
      </c>
      <c r="D62" s="58"/>
      <c r="E62" s="79" t="s">
        <v>47</v>
      </c>
      <c r="F62" s="79"/>
      <c r="G62" s="238"/>
      <c r="H62" s="238"/>
      <c r="I62" s="230"/>
    </row>
    <row r="63" spans="2:11" x14ac:dyDescent="0.3">
      <c r="B63" s="230"/>
      <c r="C63" s="237" t="s">
        <v>305</v>
      </c>
      <c r="D63" s="58"/>
      <c r="E63" s="79" t="s">
        <v>47</v>
      </c>
      <c r="F63" s="79"/>
      <c r="G63" s="238"/>
      <c r="H63" s="238"/>
      <c r="I63" s="230"/>
    </row>
    <row r="64" spans="2:11" x14ac:dyDescent="0.3">
      <c r="B64" s="230"/>
      <c r="C64" s="237" t="s">
        <v>306</v>
      </c>
      <c r="D64" s="58"/>
      <c r="E64" s="79" t="s">
        <v>47</v>
      </c>
      <c r="F64" s="79"/>
      <c r="G64" s="238"/>
      <c r="H64" s="238"/>
      <c r="I64" s="230"/>
    </row>
    <row r="65" spans="2:11" x14ac:dyDescent="0.3">
      <c r="B65" s="230"/>
      <c r="C65" s="237" t="s">
        <v>307</v>
      </c>
      <c r="D65" s="58"/>
      <c r="E65" s="79" t="s">
        <v>47</v>
      </c>
      <c r="F65" s="79"/>
      <c r="G65" s="238"/>
      <c r="H65" s="238"/>
      <c r="I65" s="230"/>
    </row>
    <row r="66" spans="2:11" x14ac:dyDescent="0.3">
      <c r="B66" s="230"/>
      <c r="C66" s="237" t="s">
        <v>308</v>
      </c>
      <c r="D66" s="58"/>
      <c r="E66" s="79" t="s">
        <v>47</v>
      </c>
      <c r="F66" s="79"/>
      <c r="G66" s="238"/>
      <c r="H66" s="238"/>
      <c r="I66" s="230"/>
    </row>
    <row r="67" spans="2:11" x14ac:dyDescent="0.3">
      <c r="B67" s="230"/>
      <c r="C67" s="237" t="s">
        <v>309</v>
      </c>
      <c r="D67" s="58"/>
      <c r="E67" s="79" t="s">
        <v>47</v>
      </c>
      <c r="F67" s="79"/>
      <c r="G67" s="238"/>
      <c r="H67" s="238"/>
      <c r="I67" s="230"/>
    </row>
    <row r="68" spans="2:11" ht="27.6" x14ac:dyDescent="0.3">
      <c r="B68" s="230"/>
      <c r="C68" s="237" t="s">
        <v>310</v>
      </c>
      <c r="D68" s="58"/>
      <c r="E68" s="79" t="s">
        <v>47</v>
      </c>
      <c r="F68" s="79"/>
      <c r="G68" s="238"/>
      <c r="H68" s="238"/>
      <c r="I68" s="230"/>
    </row>
    <row r="69" spans="2:11" ht="27.6" x14ac:dyDescent="0.3">
      <c r="B69" s="230"/>
      <c r="C69" s="237" t="s">
        <v>311</v>
      </c>
      <c r="D69" s="58"/>
      <c r="E69" s="79" t="s">
        <v>47</v>
      </c>
      <c r="F69" s="79"/>
      <c r="G69" s="238"/>
      <c r="H69" s="238"/>
      <c r="I69" s="230"/>
    </row>
    <row r="70" spans="2:11" x14ac:dyDescent="0.3">
      <c r="B70" s="230"/>
      <c r="C70" s="239" t="s">
        <v>5</v>
      </c>
      <c r="D70" s="58"/>
      <c r="E70" s="79"/>
      <c r="F70" s="79"/>
      <c r="G70" s="249">
        <f>SUM(G62:G69)</f>
        <v>0</v>
      </c>
      <c r="H70" s="249">
        <f>SUM(H62:H69)</f>
        <v>0</v>
      </c>
      <c r="I70" s="230"/>
    </row>
    <row r="71" spans="2:11" x14ac:dyDescent="0.3">
      <c r="B71" s="230"/>
      <c r="C71" s="247" t="s">
        <v>312</v>
      </c>
      <c r="D71" s="58"/>
      <c r="E71" s="79"/>
      <c r="F71" s="79"/>
      <c r="G71" s="252">
        <f>G57+G59-G70-G90-G93-G96</f>
        <v>0</v>
      </c>
      <c r="H71" s="252">
        <f>H57+H59-H70-H90-H93-H96</f>
        <v>0</v>
      </c>
      <c r="I71" s="230"/>
    </row>
    <row r="72" spans="2:11" x14ac:dyDescent="0.3">
      <c r="B72" s="230"/>
      <c r="C72" s="99" t="s">
        <v>313</v>
      </c>
      <c r="D72" s="58"/>
      <c r="E72" s="79"/>
      <c r="F72" s="79"/>
      <c r="G72" s="252">
        <f>G37+G60+G71</f>
        <v>0</v>
      </c>
      <c r="H72" s="252">
        <f>H37+H60+H71</f>
        <v>0</v>
      </c>
      <c r="I72" s="230"/>
      <c r="K72" s="269"/>
    </row>
    <row r="73" spans="2:11" ht="27.6" x14ac:dyDescent="0.3">
      <c r="B73" s="230"/>
      <c r="C73" s="99" t="s">
        <v>314</v>
      </c>
      <c r="D73" s="58"/>
      <c r="E73" s="79"/>
      <c r="F73" s="79"/>
      <c r="G73" s="248"/>
      <c r="H73" s="248"/>
      <c r="I73" s="230"/>
      <c r="K73" s="269"/>
    </row>
    <row r="74" spans="2:11" ht="41.4" x14ac:dyDescent="0.3">
      <c r="B74" s="230"/>
      <c r="C74" s="237" t="s">
        <v>315</v>
      </c>
      <c r="D74" s="58"/>
      <c r="E74" s="79" t="s">
        <v>47</v>
      </c>
      <c r="F74" s="79"/>
      <c r="G74" s="238"/>
      <c r="H74" s="238"/>
      <c r="I74" s="230"/>
    </row>
    <row r="75" spans="2:11" x14ac:dyDescent="0.3">
      <c r="B75" s="230"/>
      <c r="C75" s="237" t="s">
        <v>305</v>
      </c>
      <c r="D75" s="58"/>
      <c r="E75" s="79" t="s">
        <v>47</v>
      </c>
      <c r="F75" s="79"/>
      <c r="G75" s="238"/>
      <c r="H75" s="238"/>
      <c r="I75" s="230"/>
    </row>
    <row r="76" spans="2:11" x14ac:dyDescent="0.3">
      <c r="B76" s="230"/>
      <c r="C76" s="237" t="s">
        <v>306</v>
      </c>
      <c r="D76" s="58"/>
      <c r="E76" s="79" t="s">
        <v>47</v>
      </c>
      <c r="F76" s="79"/>
      <c r="G76" s="238"/>
      <c r="H76" s="238"/>
      <c r="I76" s="230"/>
    </row>
    <row r="77" spans="2:11" x14ac:dyDescent="0.3">
      <c r="B77" s="230"/>
      <c r="C77" s="237" t="s">
        <v>307</v>
      </c>
      <c r="D77" s="58"/>
      <c r="E77" s="79" t="s">
        <v>47</v>
      </c>
      <c r="F77" s="79"/>
      <c r="G77" s="238"/>
      <c r="H77" s="238"/>
      <c r="I77" s="230"/>
    </row>
    <row r="78" spans="2:11" x14ac:dyDescent="0.3">
      <c r="B78" s="230"/>
      <c r="C78" s="237" t="s">
        <v>308</v>
      </c>
      <c r="D78" s="58"/>
      <c r="E78" s="79" t="s">
        <v>47</v>
      </c>
      <c r="F78" s="79"/>
      <c r="G78" s="238"/>
      <c r="H78" s="238"/>
      <c r="I78" s="230"/>
    </row>
    <row r="79" spans="2:11" x14ac:dyDescent="0.3">
      <c r="B79" s="230"/>
      <c r="C79" s="237" t="s">
        <v>309</v>
      </c>
      <c r="D79" s="58"/>
      <c r="E79" s="79" t="s">
        <v>47</v>
      </c>
      <c r="F79" s="79"/>
      <c r="G79" s="238"/>
      <c r="H79" s="238"/>
      <c r="I79" s="230"/>
    </row>
    <row r="80" spans="2:11" ht="27.6" x14ac:dyDescent="0.3">
      <c r="B80" s="230"/>
      <c r="C80" s="237" t="s">
        <v>310</v>
      </c>
      <c r="D80" s="58"/>
      <c r="E80" s="79" t="s">
        <v>47</v>
      </c>
      <c r="F80" s="79"/>
      <c r="G80" s="238"/>
      <c r="H80" s="238"/>
      <c r="I80" s="230"/>
    </row>
    <row r="81" spans="2:9" ht="27.6" x14ac:dyDescent="0.3">
      <c r="B81" s="230"/>
      <c r="C81" s="237" t="s">
        <v>316</v>
      </c>
      <c r="D81" s="58"/>
      <c r="E81" s="79" t="s">
        <v>47</v>
      </c>
      <c r="F81" s="79"/>
      <c r="G81" s="238"/>
      <c r="H81" s="238"/>
      <c r="I81" s="230"/>
    </row>
    <row r="82" spans="2:9" x14ac:dyDescent="0.3">
      <c r="B82" s="230"/>
      <c r="C82" s="239" t="s">
        <v>5</v>
      </c>
      <c r="D82" s="58"/>
      <c r="E82" s="79"/>
      <c r="F82" s="79"/>
      <c r="G82" s="252">
        <f>SUM(G74:G81)</f>
        <v>0</v>
      </c>
      <c r="H82" s="252">
        <f>SUM(H74:H81)</f>
        <v>0</v>
      </c>
      <c r="I82" s="230"/>
    </row>
    <row r="83" spans="2:9" x14ac:dyDescent="0.3">
      <c r="B83" s="230"/>
      <c r="C83" s="99" t="s">
        <v>317</v>
      </c>
      <c r="D83" s="58"/>
      <c r="E83" s="79"/>
      <c r="F83" s="79"/>
      <c r="G83" s="253"/>
      <c r="H83" s="253"/>
      <c r="I83" s="230"/>
    </row>
    <row r="84" spans="2:9" x14ac:dyDescent="0.3">
      <c r="B84" s="230"/>
      <c r="C84" s="237" t="s">
        <v>318</v>
      </c>
      <c r="D84" s="58"/>
      <c r="E84" s="79" t="s">
        <v>47</v>
      </c>
      <c r="F84" s="79"/>
      <c r="G84" s="238"/>
      <c r="H84" s="238"/>
      <c r="I84" s="230"/>
    </row>
    <row r="85" spans="2:9" x14ac:dyDescent="0.3">
      <c r="B85" s="230"/>
      <c r="C85" s="237" t="s">
        <v>319</v>
      </c>
      <c r="D85" s="58"/>
      <c r="E85" s="79" t="s">
        <v>47</v>
      </c>
      <c r="F85" s="79"/>
      <c r="G85" s="238"/>
      <c r="H85" s="238"/>
      <c r="I85" s="230"/>
    </row>
    <row r="86" spans="2:9" x14ac:dyDescent="0.3">
      <c r="B86" s="230"/>
      <c r="C86" s="237" t="s">
        <v>320</v>
      </c>
      <c r="D86" s="58"/>
      <c r="E86" s="79" t="s">
        <v>47</v>
      </c>
      <c r="F86" s="79"/>
      <c r="G86" s="238"/>
      <c r="H86" s="238"/>
      <c r="I86" s="230"/>
    </row>
    <row r="87" spans="2:9" x14ac:dyDescent="0.3">
      <c r="B87" s="230"/>
      <c r="C87" s="239" t="s">
        <v>5</v>
      </c>
      <c r="D87" s="58"/>
      <c r="E87" s="79"/>
      <c r="F87" s="79"/>
      <c r="G87" s="252">
        <f>SUM(G84:G86)</f>
        <v>0</v>
      </c>
      <c r="H87" s="252">
        <f>SUM(H84:H86)</f>
        <v>0</v>
      </c>
      <c r="I87" s="230"/>
    </row>
    <row r="88" spans="2:9" x14ac:dyDescent="0.3">
      <c r="B88" s="230"/>
      <c r="C88" s="99" t="s">
        <v>321</v>
      </c>
      <c r="D88" s="58"/>
      <c r="E88" s="79"/>
      <c r="F88" s="79"/>
      <c r="G88" s="248"/>
      <c r="H88" s="248"/>
      <c r="I88" s="230"/>
    </row>
    <row r="89" spans="2:9" x14ac:dyDescent="0.3">
      <c r="B89" s="230"/>
      <c r="C89" s="254" t="s">
        <v>322</v>
      </c>
      <c r="D89" s="58"/>
      <c r="E89" s="79"/>
      <c r="F89" s="79"/>
      <c r="G89" s="249">
        <f>SUM(G90:G91)</f>
        <v>0</v>
      </c>
      <c r="H89" s="249">
        <f>SUM(H90:H91)</f>
        <v>0</v>
      </c>
      <c r="I89" s="230"/>
    </row>
    <row r="90" spans="2:9" x14ac:dyDescent="0.3">
      <c r="B90" s="230"/>
      <c r="C90" s="254" t="s">
        <v>301</v>
      </c>
      <c r="D90" s="58"/>
      <c r="E90" s="79" t="s">
        <v>47</v>
      </c>
      <c r="F90" s="79"/>
      <c r="G90" s="238"/>
      <c r="H90" s="238"/>
      <c r="I90" s="230"/>
    </row>
    <row r="91" spans="2:9" x14ac:dyDescent="0.3">
      <c r="B91" s="230"/>
      <c r="C91" s="254" t="s">
        <v>302</v>
      </c>
      <c r="D91" s="58"/>
      <c r="E91" s="79" t="s">
        <v>47</v>
      </c>
      <c r="F91" s="79"/>
      <c r="G91" s="238"/>
      <c r="H91" s="238"/>
      <c r="I91" s="230"/>
    </row>
    <row r="92" spans="2:9" x14ac:dyDescent="0.3">
      <c r="B92" s="230"/>
      <c r="C92" s="237" t="s">
        <v>323</v>
      </c>
      <c r="D92" s="58"/>
      <c r="E92" s="79"/>
      <c r="F92" s="79"/>
      <c r="G92" s="249">
        <f>SUM(G93:G94)</f>
        <v>0</v>
      </c>
      <c r="H92" s="249">
        <f>SUM(H93:H94)</f>
        <v>0</v>
      </c>
      <c r="I92" s="230"/>
    </row>
    <row r="93" spans="2:9" x14ac:dyDescent="0.3">
      <c r="B93" s="230"/>
      <c r="C93" s="254" t="s">
        <v>301</v>
      </c>
      <c r="D93" s="58"/>
      <c r="E93" s="79" t="s">
        <v>47</v>
      </c>
      <c r="F93" s="79"/>
      <c r="G93" s="238"/>
      <c r="H93" s="238"/>
      <c r="I93" s="230"/>
    </row>
    <row r="94" spans="2:9" x14ac:dyDescent="0.3">
      <c r="B94" s="230"/>
      <c r="C94" s="254" t="s">
        <v>302</v>
      </c>
      <c r="D94" s="58"/>
      <c r="E94" s="79" t="s">
        <v>47</v>
      </c>
      <c r="F94" s="79"/>
      <c r="G94" s="238"/>
      <c r="H94" s="238"/>
      <c r="I94" s="230"/>
    </row>
    <row r="95" spans="2:9" x14ac:dyDescent="0.3">
      <c r="B95" s="230"/>
      <c r="C95" s="237" t="s">
        <v>324</v>
      </c>
      <c r="D95" s="58"/>
      <c r="E95" s="79"/>
      <c r="F95" s="79"/>
      <c r="G95" s="249">
        <f>SUM(G96:G97)</f>
        <v>0</v>
      </c>
      <c r="H95" s="249">
        <f>SUM(H96:H97)</f>
        <v>0</v>
      </c>
      <c r="I95" s="230"/>
    </row>
    <row r="96" spans="2:9" x14ac:dyDescent="0.3">
      <c r="B96" s="230"/>
      <c r="C96" s="254" t="s">
        <v>301</v>
      </c>
      <c r="D96" s="58"/>
      <c r="E96" s="79" t="s">
        <v>47</v>
      </c>
      <c r="F96" s="79"/>
      <c r="G96" s="238"/>
      <c r="H96" s="238"/>
      <c r="I96" s="230"/>
    </row>
    <row r="97" spans="2:9" x14ac:dyDescent="0.3">
      <c r="B97" s="230"/>
      <c r="C97" s="254" t="s">
        <v>302</v>
      </c>
      <c r="D97" s="58"/>
      <c r="E97" s="79" t="s">
        <v>47</v>
      </c>
      <c r="F97" s="79"/>
      <c r="G97" s="238"/>
      <c r="H97" s="238"/>
      <c r="I97" s="230"/>
    </row>
    <row r="98" spans="2:9" x14ac:dyDescent="0.3">
      <c r="B98" s="230"/>
      <c r="C98" s="250" t="s">
        <v>325</v>
      </c>
      <c r="D98" s="58"/>
      <c r="E98" s="79" t="s">
        <v>47</v>
      </c>
      <c r="F98" s="79"/>
      <c r="G98" s="238"/>
      <c r="H98" s="238"/>
      <c r="I98" s="230"/>
    </row>
    <row r="99" spans="2:9" x14ac:dyDescent="0.3">
      <c r="B99" s="230"/>
      <c r="C99" s="239" t="s">
        <v>5</v>
      </c>
      <c r="D99" s="67"/>
      <c r="E99" s="79"/>
      <c r="F99" s="79"/>
      <c r="G99" s="249">
        <f>G89+G92+G95+G98</f>
        <v>0</v>
      </c>
      <c r="H99" s="249">
        <f>H89+H92+H95+H98</f>
        <v>0</v>
      </c>
      <c r="I99" s="230"/>
    </row>
    <row r="100" spans="2:9" x14ac:dyDescent="0.3">
      <c r="B100" s="230"/>
      <c r="C100" s="99" t="s">
        <v>326</v>
      </c>
      <c r="D100" s="58"/>
      <c r="E100" s="79"/>
      <c r="F100" s="79"/>
      <c r="G100" s="248"/>
      <c r="H100" s="248"/>
      <c r="I100" s="230"/>
    </row>
    <row r="101" spans="2:9" x14ac:dyDescent="0.3">
      <c r="B101" s="230"/>
      <c r="C101" s="99" t="s">
        <v>327</v>
      </c>
      <c r="D101" s="58"/>
      <c r="E101" s="79"/>
      <c r="F101" s="79"/>
      <c r="G101" s="248"/>
      <c r="H101" s="248"/>
      <c r="I101" s="230"/>
    </row>
    <row r="102" spans="2:9" x14ac:dyDescent="0.3">
      <c r="B102" s="230"/>
      <c r="C102" s="254" t="s">
        <v>328</v>
      </c>
      <c r="D102" s="58"/>
      <c r="E102" s="79" t="s">
        <v>47</v>
      </c>
      <c r="F102" s="79"/>
      <c r="G102" s="238"/>
      <c r="H102" s="238"/>
      <c r="I102" s="230"/>
    </row>
    <row r="103" spans="2:9" x14ac:dyDescent="0.3">
      <c r="B103" s="230"/>
      <c r="C103" s="254" t="s">
        <v>329</v>
      </c>
      <c r="D103" s="58"/>
      <c r="E103" s="79" t="s">
        <v>47</v>
      </c>
      <c r="F103" s="79"/>
      <c r="G103" s="238"/>
      <c r="H103" s="238"/>
      <c r="I103" s="230"/>
    </row>
    <row r="104" spans="2:9" x14ac:dyDescent="0.3">
      <c r="B104" s="230"/>
      <c r="C104" s="254" t="s">
        <v>330</v>
      </c>
      <c r="D104" s="58"/>
      <c r="E104" s="79" t="s">
        <v>47</v>
      </c>
      <c r="F104" s="79"/>
      <c r="G104" s="238"/>
      <c r="H104" s="238"/>
      <c r="I104" s="230"/>
    </row>
    <row r="105" spans="2:9" ht="27.6" x14ac:dyDescent="0.3">
      <c r="B105" s="230"/>
      <c r="C105" s="254" t="s">
        <v>331</v>
      </c>
      <c r="D105" s="58"/>
      <c r="E105" s="79" t="s">
        <v>47</v>
      </c>
      <c r="F105" s="79"/>
      <c r="G105" s="238"/>
      <c r="H105" s="238"/>
      <c r="I105" s="230"/>
    </row>
    <row r="106" spans="2:9" x14ac:dyDescent="0.3">
      <c r="B106" s="230"/>
      <c r="C106" s="254" t="s">
        <v>332</v>
      </c>
      <c r="D106" s="58"/>
      <c r="E106" s="79" t="s">
        <v>47</v>
      </c>
      <c r="F106" s="79"/>
      <c r="G106" s="238"/>
      <c r="H106" s="238"/>
      <c r="I106" s="230"/>
    </row>
    <row r="107" spans="2:9" x14ac:dyDescent="0.3">
      <c r="B107" s="230"/>
      <c r="C107" s="239" t="s">
        <v>5</v>
      </c>
      <c r="D107" s="58"/>
      <c r="E107" s="79"/>
      <c r="F107" s="79"/>
      <c r="G107" s="252">
        <f>SUM(G102:G106)</f>
        <v>0</v>
      </c>
      <c r="H107" s="252">
        <f>SUM(H102:H106)</f>
        <v>0</v>
      </c>
      <c r="I107" s="230"/>
    </row>
    <row r="108" spans="2:9" x14ac:dyDescent="0.3">
      <c r="B108" s="230"/>
      <c r="C108" s="99" t="s">
        <v>333</v>
      </c>
      <c r="D108" s="58"/>
      <c r="E108" s="79" t="s">
        <v>47</v>
      </c>
      <c r="F108" s="79"/>
      <c r="G108" s="238"/>
      <c r="H108" s="238"/>
      <c r="I108" s="230"/>
    </row>
    <row r="109" spans="2:9" x14ac:dyDescent="0.3">
      <c r="B109" s="230"/>
      <c r="C109" s="99" t="s">
        <v>334</v>
      </c>
      <c r="D109" s="58"/>
      <c r="E109" s="79" t="s">
        <v>47</v>
      </c>
      <c r="F109" s="79"/>
      <c r="G109" s="238"/>
      <c r="H109" s="238"/>
      <c r="I109" s="230"/>
    </row>
    <row r="110" spans="2:9" x14ac:dyDescent="0.3">
      <c r="B110" s="230"/>
      <c r="C110" s="99" t="s">
        <v>335</v>
      </c>
      <c r="D110" s="58"/>
      <c r="E110" s="79" t="s">
        <v>47</v>
      </c>
      <c r="F110" s="79"/>
      <c r="G110" s="248"/>
      <c r="H110" s="248"/>
      <c r="I110" s="230"/>
    </row>
    <row r="111" spans="2:9" x14ac:dyDescent="0.3">
      <c r="B111" s="230"/>
      <c r="C111" s="237" t="s">
        <v>336</v>
      </c>
      <c r="D111" s="58"/>
      <c r="E111" s="79" t="s">
        <v>47</v>
      </c>
      <c r="F111" s="79"/>
      <c r="G111" s="238"/>
      <c r="H111" s="238"/>
      <c r="I111" s="230"/>
    </row>
    <row r="112" spans="2:9" x14ac:dyDescent="0.3">
      <c r="B112" s="230"/>
      <c r="C112" s="237" t="s">
        <v>337</v>
      </c>
      <c r="D112" s="58"/>
      <c r="E112" s="79" t="s">
        <v>47</v>
      </c>
      <c r="F112" s="79"/>
      <c r="G112" s="238"/>
      <c r="H112" s="238"/>
      <c r="I112" s="230"/>
    </row>
    <row r="113" spans="2:9" x14ac:dyDescent="0.3">
      <c r="B113" s="230"/>
      <c r="C113" s="237" t="s">
        <v>338</v>
      </c>
      <c r="D113" s="58"/>
      <c r="E113" s="79" t="s">
        <v>47</v>
      </c>
      <c r="F113" s="79"/>
      <c r="G113" s="238"/>
      <c r="H113" s="238"/>
      <c r="I113" s="230"/>
    </row>
    <row r="114" spans="2:9" x14ac:dyDescent="0.3">
      <c r="B114" s="230"/>
      <c r="C114" s="239" t="s">
        <v>5</v>
      </c>
      <c r="D114" s="58"/>
      <c r="E114" s="79"/>
      <c r="F114" s="79"/>
      <c r="G114" s="252">
        <f>SUM(G111:G113)</f>
        <v>0</v>
      </c>
      <c r="H114" s="252">
        <f>SUM(H111:H113)</f>
        <v>0</v>
      </c>
      <c r="I114" s="230"/>
    </row>
    <row r="115" spans="2:9" x14ac:dyDescent="0.3">
      <c r="B115" s="230"/>
      <c r="C115" s="237" t="s">
        <v>339</v>
      </c>
      <c r="D115" s="58"/>
      <c r="E115" s="79" t="s">
        <v>48</v>
      </c>
      <c r="F115" s="79"/>
      <c r="G115" s="238"/>
      <c r="H115" s="238"/>
      <c r="I115" s="230"/>
    </row>
    <row r="116" spans="2:9" ht="27.6" x14ac:dyDescent="0.3">
      <c r="B116" s="230"/>
      <c r="C116" s="237" t="s">
        <v>340</v>
      </c>
      <c r="D116" s="58"/>
      <c r="E116" s="79" t="s">
        <v>47</v>
      </c>
      <c r="F116" s="79"/>
      <c r="G116" s="238"/>
      <c r="H116" s="238"/>
      <c r="I116" s="230"/>
    </row>
    <row r="117" spans="2:9" x14ac:dyDescent="0.3">
      <c r="B117" s="230"/>
      <c r="C117" s="237" t="s">
        <v>341</v>
      </c>
      <c r="D117" s="58"/>
      <c r="E117" s="79" t="s">
        <v>48</v>
      </c>
      <c r="F117" s="79"/>
      <c r="G117" s="238"/>
      <c r="H117" s="238"/>
      <c r="I117" s="230"/>
    </row>
    <row r="118" spans="2:9" x14ac:dyDescent="0.3">
      <c r="B118" s="230"/>
      <c r="C118" s="99" t="s">
        <v>342</v>
      </c>
      <c r="D118" s="58"/>
      <c r="E118" s="79" t="s">
        <v>47</v>
      </c>
      <c r="F118" s="79"/>
      <c r="G118" s="238"/>
      <c r="H118" s="238"/>
      <c r="I118" s="230"/>
    </row>
    <row r="119" spans="2:9" x14ac:dyDescent="0.3">
      <c r="B119" s="230"/>
      <c r="C119" s="99" t="s">
        <v>343</v>
      </c>
      <c r="D119" s="58"/>
      <c r="E119" s="79" t="s">
        <v>48</v>
      </c>
      <c r="F119" s="79"/>
      <c r="G119" s="238"/>
      <c r="H119" s="238"/>
      <c r="I119" s="230"/>
    </row>
    <row r="120" spans="2:9" x14ac:dyDescent="0.3">
      <c r="B120" s="230"/>
      <c r="C120" s="99" t="s">
        <v>344</v>
      </c>
      <c r="D120" s="58"/>
      <c r="E120" s="79" t="s">
        <v>47</v>
      </c>
      <c r="F120" s="79"/>
      <c r="G120" s="238"/>
      <c r="H120" s="238"/>
      <c r="I120" s="230"/>
    </row>
    <row r="121" spans="2:9" x14ac:dyDescent="0.3">
      <c r="B121" s="230"/>
      <c r="C121" s="99" t="s">
        <v>345</v>
      </c>
      <c r="D121" s="58"/>
      <c r="E121" s="79" t="s">
        <v>48</v>
      </c>
      <c r="F121" s="79"/>
      <c r="G121" s="242"/>
      <c r="H121" s="242"/>
      <c r="I121" s="230"/>
    </row>
    <row r="122" spans="2:9" x14ac:dyDescent="0.3">
      <c r="B122" s="230"/>
      <c r="C122" s="237" t="s">
        <v>253</v>
      </c>
      <c r="D122" s="58"/>
      <c r="E122" s="79" t="s">
        <v>48</v>
      </c>
      <c r="F122" s="79"/>
      <c r="G122" s="242"/>
      <c r="H122" s="242"/>
      <c r="I122" s="230"/>
    </row>
    <row r="123" spans="2:9" ht="15.6" x14ac:dyDescent="0.3">
      <c r="B123" s="230"/>
      <c r="C123" s="245" t="s">
        <v>346</v>
      </c>
      <c r="D123" s="58"/>
      <c r="E123" s="79"/>
      <c r="F123" s="79"/>
      <c r="G123" s="246">
        <f>G107+G108+G109+G114+G115+G116+G117+G118+G119+G120+G121+G122</f>
        <v>0</v>
      </c>
      <c r="H123" s="246">
        <f>H107+H108+H109+H114+H115+H116+H117+H118+H119+H120+H121+H122</f>
        <v>0</v>
      </c>
      <c r="I123" s="230"/>
    </row>
    <row r="124" spans="2:9" x14ac:dyDescent="0.3">
      <c r="B124" s="230"/>
      <c r="C124" s="237" t="s">
        <v>347</v>
      </c>
      <c r="D124" s="58"/>
      <c r="E124" s="79" t="s">
        <v>47</v>
      </c>
      <c r="F124" s="79"/>
      <c r="G124" s="238"/>
      <c r="H124" s="238"/>
      <c r="I124" s="230"/>
    </row>
    <row r="125" spans="2:9" x14ac:dyDescent="0.3">
      <c r="B125" s="230"/>
      <c r="C125" s="237" t="s">
        <v>348</v>
      </c>
      <c r="D125" s="58"/>
      <c r="E125" s="79" t="s">
        <v>47</v>
      </c>
      <c r="F125" s="79"/>
      <c r="G125" s="238"/>
      <c r="H125" s="238"/>
      <c r="I125" s="230"/>
    </row>
    <row r="126" spans="2:9" ht="15.6" x14ac:dyDescent="0.3">
      <c r="B126" s="230"/>
      <c r="C126" s="245" t="s">
        <v>349</v>
      </c>
      <c r="D126" s="58"/>
      <c r="E126" s="79"/>
      <c r="F126" s="79"/>
      <c r="G126" s="246">
        <f>G123+G124+G125</f>
        <v>0</v>
      </c>
      <c r="H126" s="246">
        <f>H123+H124+H125</f>
        <v>0</v>
      </c>
      <c r="I126" s="230"/>
    </row>
    <row r="127" spans="2:9" x14ac:dyDescent="0.3">
      <c r="B127" s="230"/>
      <c r="C127" s="255"/>
      <c r="D127" s="58"/>
      <c r="E127" s="79"/>
      <c r="F127" s="79"/>
      <c r="G127" s="256"/>
      <c r="H127" s="256"/>
      <c r="I127" s="230"/>
    </row>
    <row r="128" spans="2:9" x14ac:dyDescent="0.3">
      <c r="B128" s="230"/>
      <c r="C128" s="257" t="s">
        <v>350</v>
      </c>
      <c r="D128" s="58"/>
      <c r="E128" s="79"/>
      <c r="F128" s="79"/>
      <c r="G128" s="258" t="str">
        <f>IFERROR(IF(ABS(G72-G82-G87-G91-G94-G97-G98-G126)&gt;1,"ERROR","OK"),"OK")</f>
        <v>OK</v>
      </c>
      <c r="H128" s="258" t="str">
        <f>IFERROR(IF(ABS(H72-H82-H87-H91-H94-H97-H98-H126)&gt;1,"ERROR","OK"),"OK")</f>
        <v>OK</v>
      </c>
      <c r="I128" s="230"/>
    </row>
    <row r="129" spans="2:9" x14ac:dyDescent="0.3">
      <c r="B129" s="230"/>
      <c r="C129" s="230"/>
      <c r="D129" s="230"/>
      <c r="E129" s="230"/>
      <c r="F129" s="230"/>
      <c r="G129" s="230"/>
      <c r="H129" s="230"/>
      <c r="I129" s="230"/>
    </row>
    <row r="131" spans="2:9" x14ac:dyDescent="0.3">
      <c r="B131" s="230"/>
      <c r="C131" s="230"/>
      <c r="D131" s="230"/>
      <c r="E131" s="230"/>
      <c r="F131" s="230"/>
      <c r="G131" s="230"/>
      <c r="H131" s="230"/>
      <c r="I131" s="230"/>
    </row>
    <row r="132" spans="2:9" x14ac:dyDescent="0.3">
      <c r="B132" s="230"/>
      <c r="C132" s="99" t="s">
        <v>353</v>
      </c>
      <c r="D132" s="58"/>
      <c r="E132" s="84"/>
      <c r="F132" s="84"/>
      <c r="G132" s="106" t="s">
        <v>177</v>
      </c>
      <c r="H132" s="106" t="s">
        <v>178</v>
      </c>
      <c r="I132" s="230"/>
    </row>
    <row r="133" spans="2:9" x14ac:dyDescent="0.3">
      <c r="B133" s="230"/>
      <c r="C133" s="68"/>
      <c r="D133" s="58"/>
      <c r="E133" s="79"/>
      <c r="F133" s="79"/>
      <c r="G133" s="58"/>
      <c r="H133" s="58"/>
      <c r="I133" s="230"/>
    </row>
    <row r="134" spans="2:9" x14ac:dyDescent="0.3">
      <c r="B134" s="230"/>
      <c r="C134" s="259" t="s">
        <v>354</v>
      </c>
      <c r="D134" s="58"/>
      <c r="E134" s="79"/>
      <c r="F134" s="79"/>
      <c r="G134" s="260">
        <f>G135+G136-G137+G138</f>
        <v>0</v>
      </c>
      <c r="H134" s="260">
        <f>H135+H136-H137+H138</f>
        <v>0</v>
      </c>
      <c r="I134" s="230"/>
    </row>
    <row r="135" spans="2:9" x14ac:dyDescent="0.3">
      <c r="B135" s="230"/>
      <c r="C135" s="237" t="s">
        <v>355</v>
      </c>
      <c r="D135" s="58"/>
      <c r="E135" s="79" t="s">
        <v>47</v>
      </c>
      <c r="F135" s="79"/>
      <c r="G135" s="238"/>
      <c r="H135" s="238"/>
      <c r="I135" s="230"/>
    </row>
    <row r="136" spans="2:9" x14ac:dyDescent="0.3">
      <c r="B136" s="230"/>
      <c r="C136" s="237" t="s">
        <v>356</v>
      </c>
      <c r="D136" s="58"/>
      <c r="E136" s="79" t="s">
        <v>47</v>
      </c>
      <c r="F136" s="79"/>
      <c r="G136" s="238"/>
      <c r="H136" s="238"/>
      <c r="I136" s="230"/>
    </row>
    <row r="137" spans="2:9" x14ac:dyDescent="0.3">
      <c r="B137" s="230"/>
      <c r="C137" s="237" t="s">
        <v>357</v>
      </c>
      <c r="D137" s="58"/>
      <c r="E137" s="79" t="s">
        <v>47</v>
      </c>
      <c r="F137" s="79"/>
      <c r="G137" s="238"/>
      <c r="H137" s="238"/>
      <c r="I137" s="230"/>
    </row>
    <row r="138" spans="2:9" x14ac:dyDescent="0.3">
      <c r="B138" s="230"/>
      <c r="C138" s="237" t="s">
        <v>358</v>
      </c>
      <c r="D138" s="58"/>
      <c r="E138" s="79" t="s">
        <v>47</v>
      </c>
      <c r="F138" s="79"/>
      <c r="G138" s="238"/>
      <c r="H138" s="238"/>
      <c r="I138" s="230"/>
    </row>
    <row r="139" spans="2:9" x14ac:dyDescent="0.3">
      <c r="B139" s="230"/>
      <c r="C139" s="235" t="s">
        <v>359</v>
      </c>
      <c r="D139" s="58"/>
      <c r="E139" s="79" t="s">
        <v>360</v>
      </c>
      <c r="F139" s="79"/>
      <c r="G139" s="238"/>
      <c r="H139" s="238"/>
      <c r="I139" s="230"/>
    </row>
    <row r="140" spans="2:9" x14ac:dyDescent="0.3">
      <c r="B140" s="230"/>
      <c r="C140" s="235" t="s">
        <v>361</v>
      </c>
      <c r="D140" s="58"/>
      <c r="E140" s="79" t="s">
        <v>47</v>
      </c>
      <c r="F140" s="79"/>
      <c r="G140" s="242"/>
      <c r="H140" s="242"/>
      <c r="I140" s="230"/>
    </row>
    <row r="141" spans="2:9" x14ac:dyDescent="0.3">
      <c r="B141" s="230"/>
      <c r="C141" s="235" t="s">
        <v>362</v>
      </c>
      <c r="D141" s="58"/>
      <c r="E141" s="79" t="s">
        <v>47</v>
      </c>
      <c r="F141" s="79"/>
      <c r="G141" s="242"/>
      <c r="H141" s="242"/>
      <c r="I141" s="230"/>
    </row>
    <row r="142" spans="2:9" x14ac:dyDescent="0.3">
      <c r="B142" s="230"/>
      <c r="C142" s="235" t="s">
        <v>363</v>
      </c>
      <c r="D142" s="58"/>
      <c r="E142" s="79" t="s">
        <v>47</v>
      </c>
      <c r="F142" s="79"/>
      <c r="G142" s="242"/>
      <c r="H142" s="242"/>
      <c r="I142" s="230"/>
    </row>
    <row r="143" spans="2:9" x14ac:dyDescent="0.3">
      <c r="B143" s="230"/>
      <c r="C143" s="235" t="s">
        <v>364</v>
      </c>
      <c r="D143" s="58"/>
      <c r="E143" s="79" t="s">
        <v>47</v>
      </c>
      <c r="F143" s="79"/>
      <c r="G143" s="242"/>
      <c r="H143" s="242"/>
      <c r="I143" s="230"/>
    </row>
    <row r="144" spans="2:9" x14ac:dyDescent="0.3">
      <c r="B144" s="230"/>
      <c r="C144" s="235" t="s">
        <v>365</v>
      </c>
      <c r="D144" s="58"/>
      <c r="E144" s="79" t="s">
        <v>47</v>
      </c>
      <c r="F144" s="79"/>
      <c r="G144" s="242"/>
      <c r="H144" s="242"/>
      <c r="I144" s="230"/>
    </row>
    <row r="145" spans="2:9" x14ac:dyDescent="0.3">
      <c r="B145" s="230"/>
      <c r="C145" s="99" t="s">
        <v>366</v>
      </c>
      <c r="D145" s="58"/>
      <c r="E145" s="79"/>
      <c r="F145" s="79"/>
      <c r="G145" s="134">
        <f>G134+G139+G140+G141+G142+G143+G144</f>
        <v>0</v>
      </c>
      <c r="H145" s="134">
        <f>H134+H139+H140+H141+H142+H143+H144</f>
        <v>0</v>
      </c>
      <c r="I145" s="230"/>
    </row>
    <row r="146" spans="2:9" x14ac:dyDescent="0.3">
      <c r="B146" s="230"/>
      <c r="C146" s="235" t="s">
        <v>367</v>
      </c>
      <c r="D146" s="58"/>
      <c r="E146" s="79" t="s">
        <v>47</v>
      </c>
      <c r="F146" s="79"/>
      <c r="G146" s="261"/>
      <c r="H146" s="261"/>
      <c r="I146" s="230"/>
    </row>
    <row r="147" spans="2:9" x14ac:dyDescent="0.3">
      <c r="B147" s="230"/>
      <c r="C147" s="235" t="s">
        <v>144</v>
      </c>
      <c r="D147" s="58"/>
      <c r="E147" s="79" t="s">
        <v>47</v>
      </c>
      <c r="F147" s="79"/>
      <c r="G147" s="242"/>
      <c r="H147" s="242"/>
      <c r="I147" s="230"/>
    </row>
    <row r="148" spans="2:9" x14ac:dyDescent="0.3">
      <c r="B148" s="230"/>
      <c r="C148" s="235" t="s">
        <v>368</v>
      </c>
      <c r="D148" s="58"/>
      <c r="E148" s="79" t="s">
        <v>47</v>
      </c>
      <c r="F148" s="79"/>
      <c r="G148" s="242"/>
      <c r="H148" s="242"/>
      <c r="I148" s="230"/>
    </row>
    <row r="149" spans="2:9" x14ac:dyDescent="0.3">
      <c r="B149" s="230"/>
      <c r="C149" s="235" t="s">
        <v>369</v>
      </c>
      <c r="D149" s="58"/>
      <c r="E149" s="79" t="s">
        <v>47</v>
      </c>
      <c r="F149" s="79"/>
      <c r="G149" s="242"/>
      <c r="H149" s="242"/>
      <c r="I149" s="230"/>
    </row>
    <row r="150" spans="2:9" x14ac:dyDescent="0.3">
      <c r="B150" s="230"/>
      <c r="C150" s="235" t="s">
        <v>147</v>
      </c>
      <c r="D150" s="58"/>
      <c r="E150" s="79" t="s">
        <v>47</v>
      </c>
      <c r="F150" s="79"/>
      <c r="G150" s="242"/>
      <c r="H150" s="242"/>
      <c r="I150" s="230"/>
    </row>
    <row r="151" spans="2:9" x14ac:dyDescent="0.3">
      <c r="B151" s="230"/>
      <c r="C151" s="235" t="s">
        <v>370</v>
      </c>
      <c r="D151" s="58"/>
      <c r="E151" s="79"/>
      <c r="F151" s="79"/>
      <c r="G151" s="240">
        <f>G152+G153</f>
        <v>0</v>
      </c>
      <c r="H151" s="240">
        <f>H152+H153</f>
        <v>0</v>
      </c>
      <c r="I151" s="230"/>
    </row>
    <row r="152" spans="2:9" x14ac:dyDescent="0.3">
      <c r="B152" s="230"/>
      <c r="C152" s="254" t="s">
        <v>371</v>
      </c>
      <c r="D152" s="58"/>
      <c r="E152" s="79" t="s">
        <v>47</v>
      </c>
      <c r="F152" s="79"/>
      <c r="G152" s="242"/>
      <c r="H152" s="242"/>
      <c r="I152" s="230"/>
    </row>
    <row r="153" spans="2:9" x14ac:dyDescent="0.3">
      <c r="B153" s="230"/>
      <c r="C153" s="254" t="s">
        <v>372</v>
      </c>
      <c r="D153" s="58"/>
      <c r="E153" s="79" t="s">
        <v>47</v>
      </c>
      <c r="F153" s="79"/>
      <c r="G153" s="242"/>
      <c r="H153" s="242"/>
      <c r="I153" s="230"/>
    </row>
    <row r="154" spans="2:9" ht="27.6" x14ac:dyDescent="0.3">
      <c r="B154" s="230"/>
      <c r="C154" s="235" t="s">
        <v>373</v>
      </c>
      <c r="D154" s="58"/>
      <c r="E154" s="79"/>
      <c r="F154" s="79"/>
      <c r="G154" s="240">
        <f>G155-G156</f>
        <v>0</v>
      </c>
      <c r="H154" s="240">
        <f>H155-H156</f>
        <v>0</v>
      </c>
      <c r="I154" s="230"/>
    </row>
    <row r="155" spans="2:9" x14ac:dyDescent="0.3">
      <c r="B155" s="230"/>
      <c r="C155" s="254" t="s">
        <v>374</v>
      </c>
      <c r="D155" s="58"/>
      <c r="E155" s="79" t="s">
        <v>47</v>
      </c>
      <c r="F155" s="79"/>
      <c r="G155" s="242"/>
      <c r="H155" s="242"/>
      <c r="I155" s="230"/>
    </row>
    <row r="156" spans="2:9" x14ac:dyDescent="0.3">
      <c r="B156" s="230"/>
      <c r="C156" s="254" t="s">
        <v>375</v>
      </c>
      <c r="D156" s="58"/>
      <c r="E156" s="79" t="s">
        <v>47</v>
      </c>
      <c r="F156" s="79"/>
      <c r="G156" s="242"/>
      <c r="H156" s="242"/>
      <c r="I156" s="230"/>
    </row>
    <row r="157" spans="2:9" x14ac:dyDescent="0.3">
      <c r="B157" s="230"/>
      <c r="C157" s="235" t="s">
        <v>376</v>
      </c>
      <c r="D157" s="58"/>
      <c r="E157" s="79"/>
      <c r="F157" s="79"/>
      <c r="G157" s="240">
        <f>G158-G159</f>
        <v>0</v>
      </c>
      <c r="H157" s="240">
        <f>H158-H159</f>
        <v>0</v>
      </c>
      <c r="I157" s="230"/>
    </row>
    <row r="158" spans="2:9" x14ac:dyDescent="0.3">
      <c r="B158" s="230"/>
      <c r="C158" s="254" t="s">
        <v>377</v>
      </c>
      <c r="D158" s="58"/>
      <c r="E158" s="79" t="s">
        <v>47</v>
      </c>
      <c r="F158" s="79"/>
      <c r="G158" s="242"/>
      <c r="H158" s="242"/>
      <c r="I158" s="230"/>
    </row>
    <row r="159" spans="2:9" x14ac:dyDescent="0.3">
      <c r="B159" s="230"/>
      <c r="C159" s="254" t="s">
        <v>378</v>
      </c>
      <c r="D159" s="58"/>
      <c r="E159" s="79" t="s">
        <v>47</v>
      </c>
      <c r="F159" s="79"/>
      <c r="G159" s="242"/>
      <c r="H159" s="242"/>
      <c r="I159" s="230"/>
    </row>
    <row r="160" spans="2:9" x14ac:dyDescent="0.3">
      <c r="B160" s="230"/>
      <c r="C160" s="235" t="s">
        <v>379</v>
      </c>
      <c r="D160" s="58"/>
      <c r="E160" s="79"/>
      <c r="F160" s="79"/>
      <c r="G160" s="240">
        <f>G161+G162+G163+G164+G165+G166</f>
        <v>0</v>
      </c>
      <c r="H160" s="240">
        <f>H161+H162+H163+H164+H165+H166</f>
        <v>0</v>
      </c>
      <c r="I160" s="230"/>
    </row>
    <row r="161" spans="2:9" x14ac:dyDescent="0.3">
      <c r="B161" s="230"/>
      <c r="C161" s="254" t="s">
        <v>380</v>
      </c>
      <c r="D161" s="58"/>
      <c r="E161" s="79" t="s">
        <v>47</v>
      </c>
      <c r="F161" s="79"/>
      <c r="G161" s="242"/>
      <c r="H161" s="242"/>
      <c r="I161" s="230"/>
    </row>
    <row r="162" spans="2:9" ht="41.4" x14ac:dyDescent="0.3">
      <c r="B162" s="230"/>
      <c r="C162" s="254" t="s">
        <v>381</v>
      </c>
      <c r="D162" s="58"/>
      <c r="E162" s="79" t="s">
        <v>47</v>
      </c>
      <c r="F162" s="79"/>
      <c r="G162" s="242"/>
      <c r="H162" s="242"/>
      <c r="I162" s="230"/>
    </row>
    <row r="163" spans="2:9" x14ac:dyDescent="0.3">
      <c r="B163" s="230"/>
      <c r="C163" s="254" t="s">
        <v>382</v>
      </c>
      <c r="D163" s="58"/>
      <c r="E163" s="79" t="s">
        <v>47</v>
      </c>
      <c r="F163" s="79"/>
      <c r="G163" s="242"/>
      <c r="H163" s="242"/>
      <c r="I163" s="230"/>
    </row>
    <row r="164" spans="2:9" x14ac:dyDescent="0.3">
      <c r="B164" s="230"/>
      <c r="C164" s="254" t="s">
        <v>383</v>
      </c>
      <c r="D164" s="58"/>
      <c r="E164" s="79" t="s">
        <v>47</v>
      </c>
      <c r="F164" s="79"/>
      <c r="G164" s="242"/>
      <c r="H164" s="242"/>
      <c r="I164" s="230"/>
    </row>
    <row r="165" spans="2:9" x14ac:dyDescent="0.3">
      <c r="B165" s="230"/>
      <c r="C165" s="254" t="s">
        <v>384</v>
      </c>
      <c r="D165" s="58"/>
      <c r="E165" s="79" t="s">
        <v>47</v>
      </c>
      <c r="F165" s="79"/>
      <c r="G165" s="242"/>
      <c r="H165" s="242"/>
      <c r="I165" s="230"/>
    </row>
    <row r="166" spans="2:9" x14ac:dyDescent="0.3">
      <c r="B166" s="230"/>
      <c r="C166" s="254" t="s">
        <v>385</v>
      </c>
      <c r="D166" s="58"/>
      <c r="E166" s="79" t="s">
        <v>47</v>
      </c>
      <c r="F166" s="79"/>
      <c r="G166" s="242"/>
      <c r="H166" s="242"/>
      <c r="I166" s="230"/>
    </row>
    <row r="167" spans="2:9" x14ac:dyDescent="0.3">
      <c r="B167" s="230"/>
      <c r="C167" s="254" t="s">
        <v>386</v>
      </c>
      <c r="D167" s="58"/>
      <c r="E167" s="79" t="s">
        <v>47</v>
      </c>
      <c r="F167" s="79"/>
      <c r="G167" s="240">
        <f>G168-G169</f>
        <v>0</v>
      </c>
      <c r="H167" s="240">
        <f>H168-H169</f>
        <v>0</v>
      </c>
      <c r="I167" s="230"/>
    </row>
    <row r="168" spans="2:9" x14ac:dyDescent="0.3">
      <c r="B168" s="230"/>
      <c r="C168" s="254" t="s">
        <v>387</v>
      </c>
      <c r="D168" s="58"/>
      <c r="E168" s="79" t="s">
        <v>47</v>
      </c>
      <c r="F168" s="79"/>
      <c r="G168" s="242"/>
      <c r="H168" s="242"/>
      <c r="I168" s="230"/>
    </row>
    <row r="169" spans="2:9" x14ac:dyDescent="0.3">
      <c r="B169" s="230"/>
      <c r="C169" s="254" t="s">
        <v>388</v>
      </c>
      <c r="D169" s="58"/>
      <c r="E169" s="79" t="s">
        <v>47</v>
      </c>
      <c r="F169" s="79"/>
      <c r="G169" s="242"/>
      <c r="H169" s="242"/>
      <c r="I169" s="230"/>
    </row>
    <row r="170" spans="2:9" x14ac:dyDescent="0.3">
      <c r="B170" s="230"/>
      <c r="C170" s="99" t="s">
        <v>154</v>
      </c>
      <c r="D170" s="58"/>
      <c r="E170" s="79"/>
      <c r="F170" s="79"/>
      <c r="G170" s="134">
        <f>G146+G147+G148+G149-G150+G151+G154+G157+G160+G167</f>
        <v>0</v>
      </c>
      <c r="H170" s="134">
        <f>H146+H147+H148+H149-H150+H151+H154+H157+H160+H167</f>
        <v>0</v>
      </c>
      <c r="I170" s="230"/>
    </row>
    <row r="171" spans="2:9" x14ac:dyDescent="0.3">
      <c r="B171" s="230"/>
      <c r="C171" s="99" t="s">
        <v>389</v>
      </c>
      <c r="D171" s="58"/>
      <c r="E171" s="79"/>
      <c r="F171" s="79"/>
      <c r="G171" s="134"/>
      <c r="H171" s="134"/>
      <c r="I171" s="230"/>
    </row>
    <row r="172" spans="2:9" x14ac:dyDescent="0.3">
      <c r="B172" s="230"/>
      <c r="C172" s="262" t="s">
        <v>390</v>
      </c>
      <c r="D172" s="58"/>
      <c r="E172" s="79"/>
      <c r="F172" s="79"/>
      <c r="G172" s="134">
        <f>IF((G145-G170)&gt;0,G145-G170,0)</f>
        <v>0</v>
      </c>
      <c r="H172" s="134">
        <f>IF((H145-H170)&gt;0,H145-H170,0)</f>
        <v>0</v>
      </c>
      <c r="I172" s="230"/>
    </row>
    <row r="173" spans="2:9" x14ac:dyDescent="0.3">
      <c r="B173" s="230"/>
      <c r="C173" s="262" t="s">
        <v>391</v>
      </c>
      <c r="D173" s="58"/>
      <c r="E173" s="79"/>
      <c r="F173" s="79"/>
      <c r="G173" s="134">
        <f>IF((G145-G170)&lt;0,G170-G145,0)</f>
        <v>0</v>
      </c>
      <c r="H173" s="134">
        <f>IF((H145-H170)&lt;0,H170-H145,0)</f>
        <v>0</v>
      </c>
      <c r="I173" s="230"/>
    </row>
    <row r="174" spans="2:9" x14ac:dyDescent="0.3">
      <c r="B174" s="230"/>
      <c r="C174" s="235" t="s">
        <v>392</v>
      </c>
      <c r="D174" s="58"/>
      <c r="E174" s="79" t="s">
        <v>47</v>
      </c>
      <c r="F174" s="79"/>
      <c r="G174" s="261"/>
      <c r="H174" s="261"/>
      <c r="I174" s="230"/>
    </row>
    <row r="175" spans="2:9" x14ac:dyDescent="0.3">
      <c r="B175" s="230"/>
      <c r="C175" s="235" t="s">
        <v>393</v>
      </c>
      <c r="D175" s="58"/>
      <c r="E175" s="79" t="s">
        <v>47</v>
      </c>
      <c r="F175" s="79"/>
      <c r="G175" s="242"/>
      <c r="H175" s="242"/>
      <c r="I175" s="230"/>
    </row>
    <row r="176" spans="2:9" x14ac:dyDescent="0.3">
      <c r="B176" s="230"/>
      <c r="C176" s="235" t="s">
        <v>394</v>
      </c>
      <c r="D176" s="58"/>
      <c r="E176" s="79" t="s">
        <v>47</v>
      </c>
      <c r="F176" s="79"/>
      <c r="G176" s="242"/>
      <c r="H176" s="242"/>
      <c r="I176" s="230"/>
    </row>
    <row r="177" spans="2:9" x14ac:dyDescent="0.3">
      <c r="B177" s="230"/>
      <c r="C177" s="235" t="s">
        <v>395</v>
      </c>
      <c r="D177" s="58"/>
      <c r="E177" s="79" t="s">
        <v>47</v>
      </c>
      <c r="F177" s="79"/>
      <c r="G177" s="242"/>
      <c r="H177" s="242"/>
      <c r="I177" s="230"/>
    </row>
    <row r="178" spans="2:9" x14ac:dyDescent="0.3">
      <c r="B178" s="230"/>
      <c r="C178" s="99" t="s">
        <v>161</v>
      </c>
      <c r="D178" s="58"/>
      <c r="E178" s="79"/>
      <c r="F178" s="79"/>
      <c r="G178" s="134">
        <f>G174+G175+G176+G177</f>
        <v>0</v>
      </c>
      <c r="H178" s="134">
        <f>H174+H175+H176+H177</f>
        <v>0</v>
      </c>
      <c r="I178" s="230"/>
    </row>
    <row r="179" spans="2:9" ht="27.6" x14ac:dyDescent="0.3">
      <c r="B179" s="230"/>
      <c r="C179" s="235" t="s">
        <v>396</v>
      </c>
      <c r="D179" s="58"/>
      <c r="E179" s="79" t="s">
        <v>47</v>
      </c>
      <c r="F179" s="79"/>
      <c r="G179" s="244">
        <f>G180-G181</f>
        <v>0</v>
      </c>
      <c r="H179" s="244">
        <f>H180-H181</f>
        <v>0</v>
      </c>
      <c r="I179" s="230"/>
    </row>
    <row r="180" spans="2:9" x14ac:dyDescent="0.3">
      <c r="B180" s="230"/>
      <c r="C180" s="254" t="s">
        <v>387</v>
      </c>
      <c r="D180" s="58"/>
      <c r="E180" s="79" t="s">
        <v>47</v>
      </c>
      <c r="F180" s="79"/>
      <c r="G180" s="242"/>
      <c r="H180" s="242"/>
      <c r="I180" s="230"/>
    </row>
    <row r="181" spans="2:9" x14ac:dyDescent="0.3">
      <c r="B181" s="230"/>
      <c r="C181" s="254" t="s">
        <v>388</v>
      </c>
      <c r="D181" s="58"/>
      <c r="E181" s="79" t="s">
        <v>47</v>
      </c>
      <c r="F181" s="79"/>
      <c r="G181" s="242"/>
      <c r="H181" s="242"/>
      <c r="I181" s="230"/>
    </row>
    <row r="182" spans="2:9" x14ac:dyDescent="0.3">
      <c r="B182" s="230"/>
      <c r="C182" s="235" t="s">
        <v>397</v>
      </c>
      <c r="D182" s="58"/>
      <c r="E182" s="79" t="s">
        <v>47</v>
      </c>
      <c r="F182" s="79"/>
      <c r="G182" s="242"/>
      <c r="H182" s="242"/>
      <c r="I182" s="230"/>
    </row>
    <row r="183" spans="2:9" x14ac:dyDescent="0.3">
      <c r="B183" s="230"/>
      <c r="C183" s="235" t="s">
        <v>398</v>
      </c>
      <c r="D183" s="58"/>
      <c r="E183" s="79" t="s">
        <v>47</v>
      </c>
      <c r="F183" s="79"/>
      <c r="G183" s="242"/>
      <c r="H183" s="242"/>
      <c r="I183" s="230"/>
    </row>
    <row r="184" spans="2:9" x14ac:dyDescent="0.3">
      <c r="B184" s="230"/>
      <c r="C184" s="99" t="s">
        <v>165</v>
      </c>
      <c r="D184" s="58"/>
      <c r="E184" s="79"/>
      <c r="F184" s="79"/>
      <c r="G184" s="134">
        <f>G179+G182+G183</f>
        <v>0</v>
      </c>
      <c r="H184" s="134">
        <f>H179+H182+H183</f>
        <v>0</v>
      </c>
      <c r="I184" s="230"/>
    </row>
    <row r="185" spans="2:9" x14ac:dyDescent="0.3">
      <c r="B185" s="230"/>
      <c r="C185" s="99" t="s">
        <v>399</v>
      </c>
      <c r="D185" s="58"/>
      <c r="E185" s="79"/>
      <c r="F185" s="79"/>
      <c r="G185" s="134"/>
      <c r="H185" s="134"/>
      <c r="I185" s="230"/>
    </row>
    <row r="186" spans="2:9" x14ac:dyDescent="0.3">
      <c r="B186" s="230"/>
      <c r="C186" s="262" t="s">
        <v>390</v>
      </c>
      <c r="D186" s="58"/>
      <c r="E186" s="79"/>
      <c r="F186" s="79"/>
      <c r="G186" s="134">
        <f>IF((G178-G184)&gt;0,G178-G184,0)</f>
        <v>0</v>
      </c>
      <c r="H186" s="134">
        <f>IF((H178-H184)&gt;0,H178-H184,0)</f>
        <v>0</v>
      </c>
      <c r="I186" s="230"/>
    </row>
    <row r="187" spans="2:9" x14ac:dyDescent="0.3">
      <c r="B187" s="230"/>
      <c r="C187" s="262" t="s">
        <v>391</v>
      </c>
      <c r="D187" s="58"/>
      <c r="E187" s="79"/>
      <c r="F187" s="79"/>
      <c r="G187" s="134">
        <f>IF((G178-G184)&lt;0,G184-G178,0)</f>
        <v>0</v>
      </c>
      <c r="H187" s="134">
        <f>IF((H178-H184)&lt;0,H184-H178,0)</f>
        <v>0</v>
      </c>
      <c r="I187" s="230"/>
    </row>
    <row r="188" spans="2:9" x14ac:dyDescent="0.3">
      <c r="B188" s="230"/>
      <c r="C188" s="99" t="s">
        <v>168</v>
      </c>
      <c r="D188" s="58"/>
      <c r="E188" s="79"/>
      <c r="F188" s="79"/>
      <c r="G188" s="134">
        <f>G145+G178</f>
        <v>0</v>
      </c>
      <c r="H188" s="134">
        <f>H145+H178</f>
        <v>0</v>
      </c>
      <c r="I188" s="230"/>
    </row>
    <row r="189" spans="2:9" x14ac:dyDescent="0.3">
      <c r="B189" s="230"/>
      <c r="C189" s="99" t="s">
        <v>169</v>
      </c>
      <c r="D189" s="58"/>
      <c r="E189" s="79"/>
      <c r="F189" s="79"/>
      <c r="G189" s="134">
        <f>G170+G184</f>
        <v>0</v>
      </c>
      <c r="H189" s="134">
        <f>H170+H184</f>
        <v>0</v>
      </c>
      <c r="I189" s="230"/>
    </row>
    <row r="190" spans="2:9" x14ac:dyDescent="0.3">
      <c r="B190" s="230"/>
      <c r="C190" s="99" t="s">
        <v>400</v>
      </c>
      <c r="D190" s="58"/>
      <c r="E190" s="79"/>
      <c r="F190" s="79"/>
      <c r="G190" s="134"/>
      <c r="H190" s="134"/>
      <c r="I190" s="230"/>
    </row>
    <row r="191" spans="2:9" x14ac:dyDescent="0.3">
      <c r="B191" s="230"/>
      <c r="C191" s="262" t="s">
        <v>390</v>
      </c>
      <c r="D191" s="58"/>
      <c r="E191" s="79"/>
      <c r="F191" s="79"/>
      <c r="G191" s="134">
        <f>IF((G188-G189)&gt;0,G188-G189,0)</f>
        <v>0</v>
      </c>
      <c r="H191" s="134">
        <f>IF((H188-H189)&gt;0,H188-H189,0)</f>
        <v>0</v>
      </c>
      <c r="I191" s="230"/>
    </row>
    <row r="192" spans="2:9" x14ac:dyDescent="0.3">
      <c r="B192" s="230"/>
      <c r="C192" s="262" t="s">
        <v>391</v>
      </c>
      <c r="D192" s="58"/>
      <c r="E192" s="79"/>
      <c r="F192" s="79"/>
      <c r="G192" s="134">
        <f>IF((G188-G189)&lt;0,G189-G188,0)</f>
        <v>0</v>
      </c>
      <c r="H192" s="134">
        <f>IF((H188-H189)&lt;0,H189-H188,0)</f>
        <v>0</v>
      </c>
      <c r="I192" s="230"/>
    </row>
    <row r="193" spans="2:9" x14ac:dyDescent="0.3">
      <c r="B193" s="230"/>
      <c r="C193" s="235" t="s">
        <v>401</v>
      </c>
      <c r="D193" s="58"/>
      <c r="E193" s="79" t="s">
        <v>47</v>
      </c>
      <c r="F193" s="79"/>
      <c r="G193" s="261"/>
      <c r="H193" s="261"/>
      <c r="I193" s="230"/>
    </row>
    <row r="194" spans="2:9" x14ac:dyDescent="0.3">
      <c r="B194" s="230"/>
      <c r="C194" s="235" t="s">
        <v>402</v>
      </c>
      <c r="D194" s="58"/>
      <c r="E194" s="79" t="s">
        <v>47</v>
      </c>
      <c r="F194" s="79"/>
      <c r="G194" s="238"/>
      <c r="H194" s="238"/>
      <c r="I194" s="230"/>
    </row>
    <row r="195" spans="2:9" x14ac:dyDescent="0.3">
      <c r="B195" s="230"/>
      <c r="C195" s="235" t="s">
        <v>403</v>
      </c>
      <c r="D195" s="58"/>
      <c r="E195" s="79" t="s">
        <v>47</v>
      </c>
      <c r="F195" s="79"/>
      <c r="G195" s="261"/>
      <c r="H195" s="261"/>
      <c r="I195" s="230"/>
    </row>
    <row r="196" spans="2:9" ht="27.6" x14ac:dyDescent="0.3">
      <c r="B196" s="230"/>
      <c r="C196" s="99" t="s">
        <v>404</v>
      </c>
      <c r="D196" s="58"/>
      <c r="E196" s="79"/>
      <c r="F196" s="79"/>
      <c r="G196" s="134"/>
      <c r="H196" s="134"/>
      <c r="I196" s="230"/>
    </row>
    <row r="197" spans="2:9" x14ac:dyDescent="0.3">
      <c r="B197" s="230"/>
      <c r="C197" s="262" t="s">
        <v>390</v>
      </c>
      <c r="D197" s="58"/>
      <c r="E197" s="79"/>
      <c r="F197" s="79"/>
      <c r="G197" s="134">
        <f>IF((G191-G192-G193-G194-G195)&gt;0,G191-G192-G193-G194-G195,0)</f>
        <v>0</v>
      </c>
      <c r="H197" s="134">
        <f>IF((H191-H192-H193-H194-H195)&gt;0,H191-H192-H193-H194-H195,0)</f>
        <v>0</v>
      </c>
      <c r="I197" s="230"/>
    </row>
    <row r="198" spans="2:9" x14ac:dyDescent="0.3">
      <c r="B198" s="230"/>
      <c r="C198" s="262" t="s">
        <v>391</v>
      </c>
      <c r="D198" s="58"/>
      <c r="E198" s="79"/>
      <c r="F198" s="79"/>
      <c r="G198" s="134">
        <f>IF((G192+G193+G194+G195-G191)&gt;0,G192+G193+G194+G195-G191,0)</f>
        <v>0</v>
      </c>
      <c r="H198" s="134">
        <f>IF((H192+H193+H194+H195-H191)&gt;0,H192+H193+H194+H195-H191,0)</f>
        <v>0</v>
      </c>
      <c r="I198" s="230"/>
    </row>
    <row r="199" spans="2:9" x14ac:dyDescent="0.3">
      <c r="B199" s="230"/>
      <c r="C199" s="255"/>
      <c r="D199" s="58"/>
      <c r="E199" s="79"/>
      <c r="F199" s="79"/>
      <c r="G199" s="256"/>
      <c r="H199" s="256"/>
      <c r="I199" s="230"/>
    </row>
  </sheetData>
  <sheetProtection algorithmName="SHA-512" hashValue="YBxByFnriqKlkTfR/UGiJ+bDuBStVpqNPfriaehIqQQJLLUPKIEgQnRhZjZSSxd9acRpzQEOcA1IzlHOupeMGQ==" saltValue="wG4fMYK9SFOPfMJ/F+2VLA==" spinCount="100000" sheet="1" objects="1" scenarios="1"/>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B2:I41"/>
  <sheetViews>
    <sheetView topLeftCell="A30" zoomScaleNormal="100" workbookViewId="0">
      <selection activeCell="H19" sqref="H19"/>
    </sheetView>
  </sheetViews>
  <sheetFormatPr defaultRowHeight="14.4" x14ac:dyDescent="0.3"/>
  <cols>
    <col min="1" max="1" width="8.88671875" style="15"/>
    <col min="2" max="2" width="6.6640625" style="15" customWidth="1"/>
    <col min="3" max="3" width="5.109375" style="15" customWidth="1"/>
    <col min="4" max="4" width="32" style="15" customWidth="1"/>
    <col min="5" max="5" width="7.6640625" style="15" customWidth="1"/>
    <col min="6" max="6" width="9" style="15" customWidth="1"/>
    <col min="7" max="7" width="11.88671875" style="15" customWidth="1"/>
    <col min="8" max="8" width="15.33203125" style="15" customWidth="1"/>
    <col min="9" max="9" width="6" style="15" customWidth="1"/>
    <col min="10" max="16384" width="8.88671875" style="15"/>
  </cols>
  <sheetData>
    <row r="2" spans="2:9" ht="15" thickBot="1" x14ac:dyDescent="0.35">
      <c r="B2" s="1"/>
      <c r="C2" s="1"/>
      <c r="D2" s="1"/>
      <c r="E2" s="1"/>
      <c r="F2" s="1"/>
      <c r="G2" s="1"/>
      <c r="H2" s="1"/>
      <c r="I2" s="1"/>
    </row>
    <row r="3" spans="2:9" x14ac:dyDescent="0.3">
      <c r="B3" s="1"/>
      <c r="C3" s="5" t="str">
        <f>'6-Indicatori financiari'!C3</f>
        <v>PROGRAMUL REGIONAL NORD-VEST 2021-2027</v>
      </c>
      <c r="D3" s="6"/>
      <c r="E3" s="22"/>
      <c r="F3" s="22"/>
      <c r="G3" s="22"/>
      <c r="H3" s="23"/>
      <c r="I3" s="1"/>
    </row>
    <row r="4" spans="2:9" x14ac:dyDescent="0.3">
      <c r="B4" s="1"/>
      <c r="C4" s="314" t="str">
        <f>'6-Indicatori financiari'!C4</f>
        <v>Obiectiv specific: O Europă mai competitivă și mai inteligentă, prin promovarea unei transformări economice inovatoare și inteligente și a conectivității TIC regionale</v>
      </c>
      <c r="D4" s="315"/>
      <c r="E4" s="315"/>
      <c r="F4" s="315"/>
      <c r="G4" s="315"/>
      <c r="H4" s="316"/>
      <c r="I4" s="1"/>
    </row>
    <row r="5" spans="2:9" x14ac:dyDescent="0.3">
      <c r="B5" s="1"/>
      <c r="C5" s="314"/>
      <c r="D5" s="315"/>
      <c r="E5" s="315"/>
      <c r="F5" s="315"/>
      <c r="G5" s="315"/>
      <c r="H5" s="316"/>
      <c r="I5" s="1"/>
    </row>
    <row r="6" spans="2:9" x14ac:dyDescent="0.3">
      <c r="B6" s="1"/>
      <c r="C6" s="7" t="str">
        <f>'6-Indicatori financiari'!C6</f>
        <v>Actiune: a) Transformarea digitală a IMM-urilor</v>
      </c>
      <c r="D6" s="8"/>
      <c r="E6" s="1"/>
      <c r="F6" s="1"/>
      <c r="G6" s="1"/>
      <c r="H6" s="24"/>
      <c r="I6" s="1"/>
    </row>
    <row r="7" spans="2:9" ht="15" thickBot="1" x14ac:dyDescent="0.35">
      <c r="B7" s="1"/>
      <c r="C7" s="9" t="str">
        <f>'6-Indicatori financiari'!C7</f>
        <v>Apel de proiecte nr. PRNV/2023/121/1</v>
      </c>
      <c r="D7" s="10"/>
      <c r="E7" s="25"/>
      <c r="F7" s="25"/>
      <c r="G7" s="25"/>
      <c r="H7" s="26"/>
      <c r="I7" s="1"/>
    </row>
    <row r="8" spans="2:9" x14ac:dyDescent="0.3">
      <c r="B8" s="1"/>
      <c r="C8" s="1"/>
      <c r="D8" s="1"/>
      <c r="E8" s="1"/>
      <c r="F8" s="1"/>
      <c r="G8" s="1"/>
      <c r="H8" s="1"/>
      <c r="I8" s="1"/>
    </row>
    <row r="10" spans="2:9" x14ac:dyDescent="0.3">
      <c r="B10" s="1"/>
      <c r="C10" s="1"/>
      <c r="D10" s="1"/>
      <c r="E10" s="1"/>
      <c r="F10" s="1"/>
      <c r="G10" s="1"/>
      <c r="H10" s="1"/>
      <c r="I10" s="1"/>
    </row>
    <row r="11" spans="2:9" ht="14.4" customHeight="1" x14ac:dyDescent="0.3">
      <c r="B11" s="1"/>
      <c r="C11" s="361" t="s">
        <v>37</v>
      </c>
      <c r="D11" s="361"/>
      <c r="E11" s="361"/>
      <c r="F11" s="361"/>
      <c r="G11" s="361"/>
      <c r="H11" s="361"/>
      <c r="I11" s="1"/>
    </row>
    <row r="12" spans="2:9" ht="51" customHeight="1" x14ac:dyDescent="0.3">
      <c r="B12" s="1"/>
      <c r="C12" s="361" t="s">
        <v>38</v>
      </c>
      <c r="D12" s="361"/>
      <c r="E12" s="361"/>
      <c r="F12" s="361"/>
      <c r="G12" s="361"/>
      <c r="H12" s="361"/>
      <c r="I12" s="1"/>
    </row>
    <row r="13" spans="2:9" ht="10.8" customHeight="1" x14ac:dyDescent="0.3">
      <c r="B13" s="1"/>
      <c r="C13" s="27"/>
      <c r="D13" s="27"/>
      <c r="E13" s="27"/>
      <c r="F13" s="27"/>
      <c r="G13" s="27"/>
      <c r="H13" s="27"/>
      <c r="I13" s="1"/>
    </row>
    <row r="14" spans="2:9" ht="16.2" customHeight="1" x14ac:dyDescent="0.3">
      <c r="B14" s="1"/>
      <c r="C14" s="362" t="s">
        <v>39</v>
      </c>
      <c r="D14" s="362"/>
      <c r="E14" s="362"/>
      <c r="F14" s="362"/>
      <c r="G14" s="362"/>
      <c r="H14" s="362"/>
      <c r="I14" s="1"/>
    </row>
    <row r="15" spans="2:9" ht="11.4" customHeight="1" x14ac:dyDescent="0.3">
      <c r="B15" s="1"/>
      <c r="C15" s="28"/>
      <c r="D15" s="28"/>
      <c r="E15" s="28"/>
      <c r="F15" s="28"/>
      <c r="G15" s="28"/>
      <c r="H15" s="28"/>
      <c r="I15" s="1"/>
    </row>
    <row r="16" spans="2:9" ht="56.4" customHeight="1" x14ac:dyDescent="0.3">
      <c r="B16" s="1"/>
      <c r="C16" s="49" t="s">
        <v>40</v>
      </c>
      <c r="D16" s="363" t="s">
        <v>46</v>
      </c>
      <c r="E16" s="363"/>
      <c r="F16" s="363"/>
      <c r="G16" s="363"/>
      <c r="H16" s="364"/>
      <c r="I16" s="1"/>
    </row>
    <row r="17" spans="2:9" ht="14.4" customHeight="1" x14ac:dyDescent="0.3">
      <c r="B17" s="1"/>
      <c r="C17" s="41"/>
      <c r="D17" s="39"/>
      <c r="E17" s="39"/>
      <c r="F17" s="39"/>
      <c r="G17" s="39"/>
      <c r="H17" s="42"/>
      <c r="I17" s="1"/>
    </row>
    <row r="18" spans="2:9" ht="14.4" customHeight="1" x14ac:dyDescent="0.3">
      <c r="B18" s="1"/>
      <c r="C18" s="43" t="s">
        <v>49</v>
      </c>
      <c r="D18" s="360" t="s">
        <v>107</v>
      </c>
      <c r="E18" s="360"/>
      <c r="F18" s="360"/>
      <c r="G18" s="360"/>
      <c r="H18" s="365"/>
      <c r="I18" s="1"/>
    </row>
    <row r="19" spans="2:9" ht="14.4" customHeight="1" x14ac:dyDescent="0.3">
      <c r="B19" s="1"/>
      <c r="C19" s="43"/>
      <c r="D19" s="366" t="s">
        <v>34</v>
      </c>
      <c r="E19" s="366"/>
      <c r="F19" s="366"/>
      <c r="G19" s="366"/>
      <c r="H19" s="50">
        <f>'2-Bilant_Solicitant'!H118+'2-Bilant_Solicitant'!H119</f>
        <v>0</v>
      </c>
      <c r="I19" s="1"/>
    </row>
    <row r="20" spans="2:9" ht="18.600000000000001" customHeight="1" x14ac:dyDescent="0.3">
      <c r="B20" s="1"/>
      <c r="C20" s="43"/>
      <c r="D20" s="366" t="s">
        <v>35</v>
      </c>
      <c r="E20" s="366"/>
      <c r="F20" s="366"/>
      <c r="G20" s="366"/>
      <c r="H20" s="50">
        <f>'2-Bilant_Solicitant'!H120+'2-Bilant_Solicitant'!H121</f>
        <v>0</v>
      </c>
      <c r="I20" s="1"/>
    </row>
    <row r="21" spans="2:9" ht="14.4" customHeight="1" x14ac:dyDescent="0.3">
      <c r="B21" s="1"/>
      <c r="C21" s="43"/>
      <c r="D21" s="367" t="s">
        <v>36</v>
      </c>
      <c r="E21" s="367"/>
      <c r="F21" s="367"/>
      <c r="G21" s="367"/>
      <c r="H21" s="51">
        <f>H19+H20</f>
        <v>0</v>
      </c>
      <c r="I21" s="1"/>
    </row>
    <row r="22" spans="2:9" ht="7.8" customHeight="1" thickBot="1" x14ac:dyDescent="0.35">
      <c r="B22" s="1"/>
      <c r="C22" s="43"/>
      <c r="D22" s="29"/>
      <c r="E22" s="29"/>
      <c r="F22" s="29"/>
      <c r="G22" s="29"/>
      <c r="H22" s="44"/>
      <c r="I22" s="1"/>
    </row>
    <row r="23" spans="2:9" ht="30" customHeight="1" thickBot="1" x14ac:dyDescent="0.35">
      <c r="B23" s="1"/>
      <c r="C23" s="43"/>
      <c r="D23" s="32" t="s">
        <v>44</v>
      </c>
      <c r="E23" s="372" t="str">
        <f>IF(H21&gt;0,"Solicitantul nu se incadreaza in categoria intreprinderilor in dificultate","Se trece la pasul ii)")</f>
        <v>Se trece la pasul ii)</v>
      </c>
      <c r="F23" s="373"/>
      <c r="G23" s="373"/>
      <c r="H23" s="374"/>
      <c r="I23" s="1"/>
    </row>
    <row r="24" spans="2:9" ht="8.4" customHeight="1" x14ac:dyDescent="0.3">
      <c r="B24" s="1"/>
      <c r="C24" s="43"/>
      <c r="D24" s="38"/>
      <c r="E24" s="40"/>
      <c r="F24" s="40"/>
      <c r="G24" s="40"/>
      <c r="H24" s="45"/>
      <c r="I24" s="1"/>
    </row>
    <row r="25" spans="2:9" ht="14.4" customHeight="1" x14ac:dyDescent="0.3">
      <c r="B25" s="1"/>
      <c r="C25" s="43" t="s">
        <v>50</v>
      </c>
      <c r="D25" s="366" t="s">
        <v>106</v>
      </c>
      <c r="E25" s="366"/>
      <c r="F25" s="366"/>
      <c r="G25" s="366"/>
      <c r="H25" s="368"/>
      <c r="I25" s="1"/>
    </row>
    <row r="26" spans="2:9" ht="14.4" customHeight="1" x14ac:dyDescent="0.3">
      <c r="B26" s="1"/>
      <c r="C26" s="43"/>
      <c r="D26" s="366" t="s">
        <v>41</v>
      </c>
      <c r="E26" s="366"/>
      <c r="F26" s="366"/>
      <c r="G26" s="366"/>
      <c r="H26" s="50">
        <f>IF(H21&gt;0,"NA",'2-Bilant_Solicitant'!H107)</f>
        <v>0</v>
      </c>
      <c r="I26" s="1"/>
    </row>
    <row r="27" spans="2:9" ht="14.4" customHeight="1" x14ac:dyDescent="0.3">
      <c r="B27" s="1"/>
      <c r="C27" s="43"/>
      <c r="D27" s="366" t="s">
        <v>42</v>
      </c>
      <c r="E27" s="366"/>
      <c r="F27" s="366"/>
      <c r="G27" s="366"/>
      <c r="H27" s="50">
        <f>IF(H21&gt;0,"NA",'2-Bilant_Solicitant'!H108)</f>
        <v>0</v>
      </c>
      <c r="I27" s="1"/>
    </row>
    <row r="28" spans="2:9" ht="14.4" customHeight="1" x14ac:dyDescent="0.3">
      <c r="B28" s="1"/>
      <c r="C28" s="43"/>
      <c r="D28" s="366" t="s">
        <v>43</v>
      </c>
      <c r="E28" s="366"/>
      <c r="F28" s="366"/>
      <c r="G28" s="366"/>
      <c r="H28" s="50">
        <f>IF(H21&gt;0,"NA",'2-Bilant_Solicitant'!H109+'2-Bilant_Solicitant'!H114)</f>
        <v>0</v>
      </c>
      <c r="I28" s="1"/>
    </row>
    <row r="29" spans="2:9" ht="15" thickBot="1" x14ac:dyDescent="0.35">
      <c r="B29" s="1"/>
      <c r="C29" s="43"/>
      <c r="D29" s="366" t="s">
        <v>351</v>
      </c>
      <c r="E29" s="366"/>
      <c r="F29" s="366"/>
      <c r="G29" s="366"/>
      <c r="H29" s="50">
        <f>IF(H21&gt;0,"NA",'2-Bilant_Solicitant'!H115+'2-Bilant_Solicitant'!H116+'2-Bilant_Solicitant'!H117+'2-Bilant_Solicitant'!H122)</f>
        <v>0</v>
      </c>
      <c r="I29" s="1"/>
    </row>
    <row r="30" spans="2:9" ht="29.4" customHeight="1" thickBot="1" x14ac:dyDescent="0.35">
      <c r="B30" s="1"/>
      <c r="C30" s="43"/>
      <c r="D30" s="32" t="s">
        <v>44</v>
      </c>
      <c r="E30" s="377" t="str">
        <f>IF(OR(H26="NA",H21+SUM(H27:H29)&gt;=0),"Nu exista pierdere de capital",H21+SUM(H27:H29))</f>
        <v>Nu exista pierdere de capital</v>
      </c>
      <c r="F30" s="378"/>
      <c r="G30" s="378"/>
      <c r="H30" s="379"/>
      <c r="I30" s="1"/>
    </row>
    <row r="31" spans="2:9" ht="9" customHeight="1" x14ac:dyDescent="0.3">
      <c r="B31" s="1"/>
      <c r="C31" s="43"/>
      <c r="D31" s="52"/>
      <c r="E31" s="52"/>
      <c r="F31" s="52"/>
      <c r="G31" s="52"/>
      <c r="H31" s="46"/>
      <c r="I31" s="1"/>
    </row>
    <row r="32" spans="2:9" ht="30" customHeight="1" thickBot="1" x14ac:dyDescent="0.35">
      <c r="B32" s="1"/>
      <c r="C32" s="43" t="s">
        <v>51</v>
      </c>
      <c r="D32" s="375" t="s">
        <v>52</v>
      </c>
      <c r="E32" s="375"/>
      <c r="F32" s="375"/>
      <c r="G32" s="375"/>
      <c r="H32" s="376"/>
      <c r="I32" s="1"/>
    </row>
    <row r="33" spans="2:9" ht="31.8" customHeight="1" thickBot="1" x14ac:dyDescent="0.35">
      <c r="B33" s="1"/>
      <c r="C33" s="47"/>
      <c r="D33" s="31" t="s">
        <v>44</v>
      </c>
      <c r="E33" s="369" t="str">
        <f>CONCATENATE("Solicitantul ",IF(H21&gt;=0,"nu ",IF(E30="Nu exista pierdere de capital","nu ", IF(ABS(E30)&gt;H26/2,"","nu "))),"se încadrează în categoria întreprinderilor în dificultate")</f>
        <v>Solicitantul nu se încadrează în categoria întreprinderilor în dificultate</v>
      </c>
      <c r="F33" s="370"/>
      <c r="G33" s="370"/>
      <c r="H33" s="371"/>
      <c r="I33" s="1"/>
    </row>
    <row r="34" spans="2:9" x14ac:dyDescent="0.3">
      <c r="B34" s="1"/>
      <c r="C34" s="311"/>
      <c r="D34" s="30"/>
      <c r="E34" s="30"/>
      <c r="F34" s="30"/>
      <c r="G34" s="30"/>
      <c r="H34" s="48"/>
      <c r="I34" s="1"/>
    </row>
    <row r="35" spans="2:9" ht="7.8" customHeight="1" x14ac:dyDescent="0.3">
      <c r="B35" s="1"/>
      <c r="C35" s="28"/>
      <c r="D35" s="28"/>
      <c r="E35" s="28"/>
      <c r="F35" s="28"/>
      <c r="G35" s="28"/>
      <c r="H35" s="28"/>
      <c r="I35" s="1"/>
    </row>
    <row r="36" spans="2:9" ht="52.2" customHeight="1" x14ac:dyDescent="0.3">
      <c r="B36" s="1"/>
      <c r="C36" s="307" t="s">
        <v>450</v>
      </c>
      <c r="D36" s="358" t="s">
        <v>451</v>
      </c>
      <c r="E36" s="358"/>
      <c r="F36" s="358"/>
      <c r="G36" s="358"/>
      <c r="H36" s="359"/>
      <c r="I36" s="1"/>
    </row>
    <row r="37" spans="2:9" x14ac:dyDescent="0.3">
      <c r="B37" s="1"/>
      <c r="C37" s="308"/>
      <c r="D37" s="309"/>
      <c r="E37" s="309"/>
      <c r="F37" s="309"/>
      <c r="G37" s="309"/>
      <c r="H37" s="310"/>
      <c r="I37" s="1"/>
    </row>
    <row r="38" spans="2:9" ht="43.8" customHeight="1" x14ac:dyDescent="0.3">
      <c r="B38" s="1"/>
      <c r="C38" s="307" t="s">
        <v>452</v>
      </c>
      <c r="D38" s="358" t="s">
        <v>453</v>
      </c>
      <c r="E38" s="358"/>
      <c r="F38" s="358"/>
      <c r="G38" s="358"/>
      <c r="H38" s="359"/>
      <c r="I38" s="1"/>
    </row>
    <row r="39" spans="2:9" x14ac:dyDescent="0.3">
      <c r="B39" s="1"/>
      <c r="C39" s="28"/>
      <c r="D39" s="28"/>
      <c r="E39" s="28"/>
      <c r="F39" s="28"/>
      <c r="G39" s="28"/>
      <c r="H39" s="28"/>
      <c r="I39" s="1"/>
    </row>
    <row r="40" spans="2:9" ht="28.8" customHeight="1" x14ac:dyDescent="0.3">
      <c r="B40" s="2"/>
      <c r="C40" s="360" t="s">
        <v>45</v>
      </c>
      <c r="D40" s="360"/>
      <c r="E40" s="360"/>
      <c r="F40" s="360"/>
      <c r="G40" s="360"/>
      <c r="H40" s="360"/>
      <c r="I40" s="1"/>
    </row>
    <row r="41" spans="2:9" x14ac:dyDescent="0.3">
      <c r="B41" s="2"/>
      <c r="C41" s="2"/>
      <c r="D41" s="2"/>
      <c r="E41" s="2"/>
      <c r="F41" s="2"/>
      <c r="G41" s="2"/>
      <c r="H41" s="2"/>
      <c r="I41" s="1"/>
    </row>
  </sheetData>
  <sheetProtection algorithmName="SHA-512" hashValue="GmV+BDUjf9nIileG6oH4vbInO3YbvIf43AwOMUKQGURZ/rUlQs80OIwX1ruvZDsKj3hLvDrV9dLKC7OgeK08Tg==" saltValue="tv55QNgWg8q8F5PZT/Ejtw==" spinCount="100000" sheet="1" objects="1" scenarios="1"/>
  <mergeCells count="21">
    <mergeCell ref="D27:G27"/>
    <mergeCell ref="D28:G28"/>
    <mergeCell ref="D29:G29"/>
    <mergeCell ref="D32:H32"/>
    <mergeCell ref="E30:H30"/>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s>
  <conditionalFormatting sqref="E33:H33">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T49"/>
  <sheetViews>
    <sheetView view="pageBreakPreview" topLeftCell="D36" zoomScaleNormal="100" zoomScaleSheetLayoutView="100" workbookViewId="0">
      <selection activeCell="D27" sqref="D27"/>
    </sheetView>
  </sheetViews>
  <sheetFormatPr defaultRowHeight="13.8" x14ac:dyDescent="0.25"/>
  <cols>
    <col min="1" max="2" width="5.5546875" style="140" customWidth="1"/>
    <col min="3" max="3" width="9" style="140" customWidth="1"/>
    <col min="4" max="4" width="57.44140625" style="140" customWidth="1"/>
    <col min="5" max="5" width="17" style="140" customWidth="1"/>
    <col min="6" max="6" width="14.44140625" style="140" customWidth="1"/>
    <col min="7" max="7" width="14.109375" style="140" customWidth="1"/>
    <col min="8" max="8" width="17.88671875" style="140" customWidth="1"/>
    <col min="9" max="9" width="16.77734375" style="140" customWidth="1"/>
    <col min="10" max="10" width="14.77734375" style="140" customWidth="1"/>
    <col min="11" max="11" width="19" style="140" customWidth="1"/>
    <col min="12" max="13" width="6.77734375" style="140" customWidth="1"/>
    <col min="14" max="14" width="5.88671875" style="140" customWidth="1"/>
    <col min="15" max="15" width="13.44140625" style="140" customWidth="1"/>
    <col min="16" max="16" width="14.77734375" style="140" customWidth="1"/>
    <col min="17" max="17" width="13.88671875" style="140" customWidth="1"/>
    <col min="18" max="18" width="12.44140625" style="140" customWidth="1"/>
    <col min="19" max="19" width="8.88671875" style="140"/>
    <col min="20" max="20" width="5.33203125" style="140" customWidth="1"/>
    <col min="21" max="16384" width="8.88671875" style="140"/>
  </cols>
  <sheetData>
    <row r="2" spans="2:20" ht="8.4" customHeight="1" x14ac:dyDescent="0.25">
      <c r="B2" s="58"/>
      <c r="C2" s="58"/>
      <c r="D2" s="58"/>
      <c r="E2" s="58"/>
      <c r="F2" s="58"/>
      <c r="G2" s="58"/>
      <c r="H2" s="58"/>
      <c r="I2" s="58"/>
      <c r="J2" s="58"/>
      <c r="K2" s="58"/>
      <c r="L2" s="58"/>
    </row>
    <row r="3" spans="2:20" ht="8.4" customHeight="1" thickBot="1" x14ac:dyDescent="0.3">
      <c r="B3" s="58"/>
      <c r="C3" s="58"/>
      <c r="D3" s="58"/>
      <c r="E3" s="58"/>
      <c r="F3" s="58"/>
      <c r="G3" s="58"/>
      <c r="H3" s="58"/>
      <c r="I3" s="58"/>
      <c r="J3" s="58"/>
      <c r="K3" s="58"/>
      <c r="L3" s="58"/>
    </row>
    <row r="4" spans="2:20" ht="14.4" customHeight="1" x14ac:dyDescent="0.25">
      <c r="B4" s="58"/>
      <c r="C4" s="60" t="str">
        <f>'1-Inputuri'!C4</f>
        <v>PROGRAMUL REGIONAL NORD-VEST 2021-2027</v>
      </c>
      <c r="D4" s="141"/>
      <c r="E4" s="141"/>
      <c r="F4" s="141"/>
      <c r="G4" s="141"/>
      <c r="H4" s="141"/>
      <c r="I4" s="141"/>
      <c r="J4" s="141"/>
      <c r="K4" s="61"/>
      <c r="L4" s="58"/>
    </row>
    <row r="5" spans="2:20" ht="14.4" customHeight="1" x14ac:dyDescent="0.25">
      <c r="B5" s="58"/>
      <c r="C5" s="62" t="str">
        <f>'1-Inputuri'!C5</f>
        <v>Obiectiv specific: O Europă mai competitivă și mai inteligentă, prin promovarea unei transformări economice inovatoare și inteligente și a conectivității TIC regionale</v>
      </c>
      <c r="D5" s="67"/>
      <c r="E5" s="67"/>
      <c r="F5" s="67"/>
      <c r="G5" s="67"/>
      <c r="H5" s="67"/>
      <c r="I5" s="67"/>
      <c r="J5" s="67"/>
      <c r="K5" s="63"/>
      <c r="L5" s="58"/>
    </row>
    <row r="6" spans="2:20" ht="14.4" customHeight="1" x14ac:dyDescent="0.25">
      <c r="B6" s="58"/>
      <c r="C6" s="62" t="str">
        <f>'1-Inputuri'!C7</f>
        <v>Actiune: a) Transformarea digitală a IMM-urilor</v>
      </c>
      <c r="D6" s="67"/>
      <c r="E6" s="67"/>
      <c r="F6" s="67"/>
      <c r="G6" s="67"/>
      <c r="H6" s="67"/>
      <c r="I6" s="67"/>
      <c r="J6" s="67"/>
      <c r="K6" s="63"/>
      <c r="L6" s="58"/>
    </row>
    <row r="7" spans="2:20" ht="14.4" customHeight="1" thickBot="1" x14ac:dyDescent="0.3">
      <c r="B7" s="58"/>
      <c r="C7" s="64" t="str">
        <f>'1-Inputuri'!C8</f>
        <v>Apel de proiecte nr. PRNV/2023/121/1</v>
      </c>
      <c r="D7" s="142"/>
      <c r="E7" s="142"/>
      <c r="F7" s="142"/>
      <c r="G7" s="142"/>
      <c r="H7" s="142"/>
      <c r="I7" s="142"/>
      <c r="J7" s="142"/>
      <c r="K7" s="65"/>
      <c r="L7" s="58"/>
    </row>
    <row r="8" spans="2:20" x14ac:dyDescent="0.25">
      <c r="B8" s="58"/>
      <c r="C8" s="58"/>
      <c r="D8" s="58"/>
      <c r="E8" s="58"/>
      <c r="F8" s="58"/>
      <c r="G8" s="58"/>
      <c r="H8" s="58"/>
      <c r="I8" s="58"/>
      <c r="J8" s="58"/>
      <c r="K8" s="58"/>
      <c r="L8" s="58"/>
    </row>
    <row r="11" spans="2:20" x14ac:dyDescent="0.25">
      <c r="B11" s="58"/>
      <c r="C11" s="58"/>
      <c r="D11" s="58"/>
      <c r="E11" s="58"/>
      <c r="F11" s="58"/>
      <c r="G11" s="58"/>
      <c r="H11" s="58"/>
      <c r="I11" s="58"/>
      <c r="J11" s="58"/>
      <c r="K11" s="58"/>
      <c r="L11" s="58"/>
      <c r="N11" s="58"/>
      <c r="O11" s="58"/>
      <c r="P11" s="58"/>
      <c r="Q11" s="58"/>
      <c r="R11" s="58"/>
      <c r="S11" s="58"/>
      <c r="T11" s="58"/>
    </row>
    <row r="12" spans="2:20" ht="14.4" thickBot="1" x14ac:dyDescent="0.3">
      <c r="B12" s="58"/>
      <c r="C12" s="58"/>
      <c r="D12" s="58"/>
      <c r="E12" s="58"/>
      <c r="F12" s="58"/>
      <c r="G12" s="58"/>
      <c r="H12" s="58"/>
      <c r="I12" s="58"/>
      <c r="J12" s="58"/>
      <c r="K12" s="58"/>
      <c r="L12" s="58"/>
      <c r="N12" s="58"/>
      <c r="O12" s="58"/>
      <c r="P12" s="58"/>
      <c r="Q12" s="58"/>
      <c r="R12" s="58"/>
      <c r="S12" s="58"/>
      <c r="T12" s="58"/>
    </row>
    <row r="13" spans="2:20" ht="24" customHeight="1" x14ac:dyDescent="0.25">
      <c r="B13" s="58"/>
      <c r="C13" s="407" t="s">
        <v>415</v>
      </c>
      <c r="D13" s="409" t="s">
        <v>0</v>
      </c>
      <c r="E13" s="411" t="s">
        <v>1</v>
      </c>
      <c r="F13" s="411"/>
      <c r="G13" s="404" t="s">
        <v>2</v>
      </c>
      <c r="H13" s="411" t="s">
        <v>3</v>
      </c>
      <c r="I13" s="411"/>
      <c r="J13" s="404" t="s">
        <v>4</v>
      </c>
      <c r="K13" s="399" t="s">
        <v>5</v>
      </c>
      <c r="L13" s="58"/>
      <c r="N13" s="58"/>
      <c r="O13" s="393" t="s">
        <v>83</v>
      </c>
      <c r="P13" s="394"/>
      <c r="Q13" s="394"/>
      <c r="R13" s="394"/>
      <c r="S13" s="395"/>
      <c r="T13" s="58"/>
    </row>
    <row r="14" spans="2:20" ht="36.6" customHeight="1" thickBot="1" x14ac:dyDescent="0.3">
      <c r="B14" s="58"/>
      <c r="C14" s="408"/>
      <c r="D14" s="410"/>
      <c r="E14" s="280" t="s">
        <v>6</v>
      </c>
      <c r="F14" s="280" t="s">
        <v>7</v>
      </c>
      <c r="G14" s="405"/>
      <c r="H14" s="280" t="s">
        <v>6</v>
      </c>
      <c r="I14" s="280" t="s">
        <v>8</v>
      </c>
      <c r="J14" s="405"/>
      <c r="K14" s="400"/>
      <c r="L14" s="58"/>
      <c r="N14" s="58"/>
      <c r="O14" s="396"/>
      <c r="P14" s="397"/>
      <c r="Q14" s="397"/>
      <c r="R14" s="397"/>
      <c r="S14" s="398"/>
      <c r="T14" s="58"/>
    </row>
    <row r="15" spans="2:20" ht="20.399999999999999" customHeight="1" thickBot="1" x14ac:dyDescent="0.3">
      <c r="B15" s="58"/>
      <c r="C15" s="390" t="s">
        <v>428</v>
      </c>
      <c r="D15" s="391"/>
      <c r="E15" s="391"/>
      <c r="F15" s="391"/>
      <c r="G15" s="391"/>
      <c r="H15" s="391"/>
      <c r="I15" s="391"/>
      <c r="J15" s="391"/>
      <c r="K15" s="392"/>
      <c r="L15" s="58"/>
      <c r="N15" s="58"/>
      <c r="O15" s="272"/>
      <c r="P15" s="273"/>
      <c r="Q15" s="273"/>
      <c r="R15" s="273"/>
      <c r="S15" s="274"/>
      <c r="T15" s="58"/>
    </row>
    <row r="16" spans="2:20" ht="27.6" customHeight="1" x14ac:dyDescent="0.25">
      <c r="B16" s="58"/>
      <c r="C16" s="281" t="s">
        <v>462</v>
      </c>
      <c r="D16" s="401" t="s">
        <v>416</v>
      </c>
      <c r="E16" s="402"/>
      <c r="F16" s="402"/>
      <c r="G16" s="402"/>
      <c r="H16" s="402"/>
      <c r="I16" s="402"/>
      <c r="J16" s="402"/>
      <c r="K16" s="403"/>
      <c r="L16" s="58"/>
      <c r="N16" s="58"/>
      <c r="O16" s="143" t="s">
        <v>81</v>
      </c>
      <c r="P16" s="144" t="s">
        <v>84</v>
      </c>
      <c r="Q16" s="144" t="s">
        <v>85</v>
      </c>
      <c r="R16" s="144" t="s">
        <v>5</v>
      </c>
      <c r="S16" s="145" t="s">
        <v>82</v>
      </c>
      <c r="T16" s="58"/>
    </row>
    <row r="17" spans="2:20" ht="41.4" customHeight="1" x14ac:dyDescent="0.25">
      <c r="B17" s="58"/>
      <c r="C17" s="203" t="s">
        <v>228</v>
      </c>
      <c r="D17" s="278" t="s">
        <v>419</v>
      </c>
      <c r="E17" s="4"/>
      <c r="F17" s="4"/>
      <c r="G17" s="3">
        <f>E17+F17</f>
        <v>0</v>
      </c>
      <c r="H17" s="4"/>
      <c r="I17" s="4"/>
      <c r="J17" s="3">
        <f>H17+I17</f>
        <v>0</v>
      </c>
      <c r="K17" s="12">
        <f>G17+J17</f>
        <v>0</v>
      </c>
      <c r="L17" s="58"/>
      <c r="N17" s="58"/>
      <c r="O17" s="148"/>
      <c r="P17" s="149"/>
      <c r="Q17" s="149"/>
      <c r="R17" s="171">
        <f>SUM(O17:Q17)</f>
        <v>0</v>
      </c>
      <c r="S17" s="172" t="str">
        <f>IF(R17=K17,"OK","ERROR")</f>
        <v>OK</v>
      </c>
      <c r="T17" s="58"/>
    </row>
    <row r="18" spans="2:20" ht="32.4" customHeight="1" x14ac:dyDescent="0.25">
      <c r="B18" s="58"/>
      <c r="C18" s="203" t="s">
        <v>9</v>
      </c>
      <c r="D18" s="147" t="s">
        <v>417</v>
      </c>
      <c r="E18" s="4"/>
      <c r="F18" s="4"/>
      <c r="G18" s="3">
        <f>E18+F18</f>
        <v>0</v>
      </c>
      <c r="H18" s="4"/>
      <c r="I18" s="4"/>
      <c r="J18" s="3">
        <f>H18+I18</f>
        <v>0</v>
      </c>
      <c r="K18" s="12">
        <f>G18+J18</f>
        <v>0</v>
      </c>
      <c r="L18" s="58"/>
      <c r="N18" s="58"/>
      <c r="O18" s="148"/>
      <c r="P18" s="149"/>
      <c r="Q18" s="149"/>
      <c r="R18" s="171">
        <f>SUM(O18:Q18)</f>
        <v>0</v>
      </c>
      <c r="S18" s="172" t="str">
        <f>IF(R18=K18,"OK","ERROR")</f>
        <v>OK</v>
      </c>
      <c r="T18" s="58"/>
    </row>
    <row r="19" spans="2:20" ht="27.6" customHeight="1" x14ac:dyDescent="0.25">
      <c r="B19" s="58"/>
      <c r="C19" s="203" t="s">
        <v>17</v>
      </c>
      <c r="D19" s="147" t="s">
        <v>418</v>
      </c>
      <c r="E19" s="4"/>
      <c r="F19" s="4"/>
      <c r="G19" s="3">
        <f t="shared" ref="G19" si="0">E19+F19</f>
        <v>0</v>
      </c>
      <c r="H19" s="4"/>
      <c r="I19" s="4"/>
      <c r="J19" s="3">
        <f>H19+I19</f>
        <v>0</v>
      </c>
      <c r="K19" s="12">
        <f>G19+J19</f>
        <v>0</v>
      </c>
      <c r="L19" s="58"/>
      <c r="N19" s="58"/>
      <c r="O19" s="148"/>
      <c r="P19" s="149"/>
      <c r="Q19" s="149"/>
      <c r="R19" s="171">
        <f>SUM(O19:Q19)</f>
        <v>0</v>
      </c>
      <c r="S19" s="172" t="str">
        <f>IF(R19=K19,"OK","ERROR")</f>
        <v>OK</v>
      </c>
      <c r="T19" s="58"/>
    </row>
    <row r="20" spans="2:20" ht="19.95" customHeight="1" x14ac:dyDescent="0.25">
      <c r="B20" s="58"/>
      <c r="C20" s="150"/>
      <c r="D20" s="151" t="s">
        <v>456</v>
      </c>
      <c r="E20" s="11">
        <f>SUM(E17:E19)</f>
        <v>0</v>
      </c>
      <c r="F20" s="11">
        <f t="shared" ref="F20:K20" si="1">SUM(F17:F19)</f>
        <v>0</v>
      </c>
      <c r="G20" s="11">
        <f t="shared" si="1"/>
        <v>0</v>
      </c>
      <c r="H20" s="11">
        <f t="shared" si="1"/>
        <v>0</v>
      </c>
      <c r="I20" s="11">
        <f t="shared" si="1"/>
        <v>0</v>
      </c>
      <c r="J20" s="11">
        <f t="shared" si="1"/>
        <v>0</v>
      </c>
      <c r="K20" s="13">
        <f t="shared" si="1"/>
        <v>0</v>
      </c>
      <c r="L20" s="58"/>
      <c r="N20" s="58"/>
      <c r="O20" s="222">
        <f>SUM(O17:O19)</f>
        <v>0</v>
      </c>
      <c r="P20" s="171">
        <f>SUM(P17:P19)</f>
        <v>0</v>
      </c>
      <c r="Q20" s="171">
        <f>SUM(Q17:Q19)</f>
        <v>0</v>
      </c>
      <c r="R20" s="171">
        <f>SUM(O20:Q20)</f>
        <v>0</v>
      </c>
      <c r="S20" s="172" t="str">
        <f>IF(R20=K20,"OK","ERROR")</f>
        <v>OK</v>
      </c>
      <c r="T20" s="58"/>
    </row>
    <row r="21" spans="2:20" ht="19.95" customHeight="1" x14ac:dyDescent="0.25">
      <c r="B21" s="58"/>
      <c r="C21" s="281" t="s">
        <v>463</v>
      </c>
      <c r="D21" s="387" t="s">
        <v>461</v>
      </c>
      <c r="E21" s="388"/>
      <c r="F21" s="388"/>
      <c r="G21" s="388"/>
      <c r="H21" s="388"/>
      <c r="I21" s="388"/>
      <c r="J21" s="388"/>
      <c r="K21" s="389"/>
      <c r="L21" s="58"/>
      <c r="N21" s="58"/>
      <c r="O21" s="152"/>
      <c r="P21" s="406"/>
      <c r="Q21" s="385"/>
      <c r="R21" s="385"/>
      <c r="S21" s="386"/>
      <c r="T21" s="58"/>
    </row>
    <row r="22" spans="2:20" ht="28.8" customHeight="1" x14ac:dyDescent="0.25">
      <c r="B22" s="58"/>
      <c r="C22" s="146" t="s">
        <v>229</v>
      </c>
      <c r="D22" s="154" t="s">
        <v>420</v>
      </c>
      <c r="E22" s="4"/>
      <c r="F22" s="4"/>
      <c r="G22" s="3">
        <f>E22+F22</f>
        <v>0</v>
      </c>
      <c r="H22" s="4"/>
      <c r="I22" s="4"/>
      <c r="J22" s="3">
        <f>H22+I22</f>
        <v>0</v>
      </c>
      <c r="K22" s="12">
        <f>G22+J22</f>
        <v>0</v>
      </c>
      <c r="L22" s="58"/>
      <c r="N22" s="58"/>
      <c r="O22" s="148"/>
      <c r="P22" s="149"/>
      <c r="Q22" s="149"/>
      <c r="R22" s="171">
        <f>SUM(O22:Q22)</f>
        <v>0</v>
      </c>
      <c r="S22" s="172" t="str">
        <f>IF(R22=K22,"OK","ERROR")</f>
        <v>OK</v>
      </c>
      <c r="T22" s="58"/>
    </row>
    <row r="23" spans="2:20" ht="19.95" customHeight="1" x14ac:dyDescent="0.25">
      <c r="B23" s="58"/>
      <c r="C23" s="146"/>
      <c r="D23" s="151" t="s">
        <v>457</v>
      </c>
      <c r="E23" s="11">
        <f>SUM(E22:E22)</f>
        <v>0</v>
      </c>
      <c r="F23" s="11">
        <f>SUM(F22:F22)</f>
        <v>0</v>
      </c>
      <c r="G23" s="11">
        <f>E23+F23</f>
        <v>0</v>
      </c>
      <c r="H23" s="11">
        <f>SUM(H22:H22)</f>
        <v>0</v>
      </c>
      <c r="I23" s="11">
        <f>SUM(I22:I22)</f>
        <v>0</v>
      </c>
      <c r="J23" s="11">
        <f>H23+I23</f>
        <v>0</v>
      </c>
      <c r="K23" s="13">
        <f>G23+J23</f>
        <v>0</v>
      </c>
      <c r="L23" s="58"/>
      <c r="N23" s="58"/>
      <c r="O23" s="222">
        <f>SUM(O22)</f>
        <v>0</v>
      </c>
      <c r="P23" s="171">
        <f t="shared" ref="P23" si="2">SUM(P22)</f>
        <v>0</v>
      </c>
      <c r="Q23" s="171">
        <f>SUM(Q22)</f>
        <v>0</v>
      </c>
      <c r="R23" s="171">
        <f>SUM(O23:Q23)</f>
        <v>0</v>
      </c>
      <c r="S23" s="172" t="str">
        <f>IF(R23=K23,"OK","ERROR")</f>
        <v>OK</v>
      </c>
      <c r="T23" s="58"/>
    </row>
    <row r="24" spans="2:20" ht="19.95" customHeight="1" x14ac:dyDescent="0.25">
      <c r="B24" s="58"/>
      <c r="C24" s="281" t="s">
        <v>464</v>
      </c>
      <c r="D24" s="387" t="s">
        <v>421</v>
      </c>
      <c r="E24" s="388"/>
      <c r="F24" s="388"/>
      <c r="G24" s="388"/>
      <c r="H24" s="388"/>
      <c r="I24" s="388"/>
      <c r="J24" s="388"/>
      <c r="K24" s="389"/>
      <c r="L24" s="58"/>
      <c r="N24" s="58"/>
      <c r="O24" s="384"/>
      <c r="P24" s="385"/>
      <c r="Q24" s="385"/>
      <c r="R24" s="385"/>
      <c r="S24" s="386"/>
      <c r="T24" s="58"/>
    </row>
    <row r="25" spans="2:20" ht="70.2" customHeight="1" x14ac:dyDescent="0.25">
      <c r="B25" s="58"/>
      <c r="C25" s="203" t="s">
        <v>422</v>
      </c>
      <c r="D25" s="279" t="s">
        <v>424</v>
      </c>
      <c r="E25" s="4"/>
      <c r="F25" s="4"/>
      <c r="G25" s="3">
        <f>E25+F25</f>
        <v>0</v>
      </c>
      <c r="H25" s="4"/>
      <c r="I25" s="4"/>
      <c r="J25" s="3">
        <f>H25+I25</f>
        <v>0</v>
      </c>
      <c r="K25" s="12">
        <f t="shared" ref="K25" si="3">G25+J25</f>
        <v>0</v>
      </c>
      <c r="L25" s="58"/>
      <c r="N25" s="58"/>
      <c r="O25" s="148"/>
      <c r="P25" s="149"/>
      <c r="Q25" s="149"/>
      <c r="R25" s="171">
        <f t="shared" ref="R25:R30" si="4">SUM(O25:Q25)</f>
        <v>0</v>
      </c>
      <c r="S25" s="172" t="str">
        <f t="shared" ref="S25:S30" si="5">IF(R25=K25,"OK","ERROR")</f>
        <v>OK</v>
      </c>
      <c r="T25" s="58"/>
    </row>
    <row r="26" spans="2:20" ht="27.6" customHeight="1" x14ac:dyDescent="0.25">
      <c r="B26" s="58"/>
      <c r="C26" s="146" t="s">
        <v>10</v>
      </c>
      <c r="D26" s="147" t="s">
        <v>425</v>
      </c>
      <c r="E26" s="4"/>
      <c r="F26" s="4"/>
      <c r="G26" s="3">
        <f t="shared" ref="G26:G29" si="6">E26+F26</f>
        <v>0</v>
      </c>
      <c r="H26" s="4"/>
      <c r="I26" s="4"/>
      <c r="J26" s="3">
        <f t="shared" ref="J26:J29" si="7">H26+I26</f>
        <v>0</v>
      </c>
      <c r="K26" s="12">
        <f t="shared" ref="K26:K29" si="8">G26+J26</f>
        <v>0</v>
      </c>
      <c r="L26" s="58"/>
      <c r="N26" s="58"/>
      <c r="O26" s="148"/>
      <c r="P26" s="149"/>
      <c r="Q26" s="149"/>
      <c r="R26" s="171">
        <f t="shared" si="4"/>
        <v>0</v>
      </c>
      <c r="S26" s="172" t="str">
        <f t="shared" si="5"/>
        <v>OK</v>
      </c>
      <c r="T26" s="58"/>
    </row>
    <row r="27" spans="2:20" ht="27.6" customHeight="1" x14ac:dyDescent="0.25">
      <c r="B27" s="58"/>
      <c r="C27" s="146" t="s">
        <v>11</v>
      </c>
      <c r="D27" s="147" t="s">
        <v>455</v>
      </c>
      <c r="E27" s="4"/>
      <c r="F27" s="4"/>
      <c r="G27" s="3">
        <f t="shared" si="6"/>
        <v>0</v>
      </c>
      <c r="H27" s="4"/>
      <c r="I27" s="4"/>
      <c r="J27" s="3">
        <f t="shared" si="7"/>
        <v>0</v>
      </c>
      <c r="K27" s="12">
        <f t="shared" si="8"/>
        <v>0</v>
      </c>
      <c r="L27" s="58"/>
      <c r="N27" s="58"/>
      <c r="O27" s="148"/>
      <c r="P27" s="149"/>
      <c r="Q27" s="149"/>
      <c r="R27" s="171">
        <f t="shared" si="4"/>
        <v>0</v>
      </c>
      <c r="S27" s="172" t="str">
        <f t="shared" si="5"/>
        <v>OK</v>
      </c>
      <c r="T27" s="58"/>
    </row>
    <row r="28" spans="2:20" ht="27.6" customHeight="1" x14ac:dyDescent="0.25">
      <c r="B28" s="58"/>
      <c r="C28" s="146" t="s">
        <v>12</v>
      </c>
      <c r="D28" s="147" t="s">
        <v>426</v>
      </c>
      <c r="E28" s="4"/>
      <c r="F28" s="4"/>
      <c r="G28" s="3">
        <f t="shared" si="6"/>
        <v>0</v>
      </c>
      <c r="H28" s="4"/>
      <c r="I28" s="4"/>
      <c r="J28" s="3">
        <f t="shared" si="7"/>
        <v>0</v>
      </c>
      <c r="K28" s="12">
        <f t="shared" si="8"/>
        <v>0</v>
      </c>
      <c r="L28" s="58"/>
      <c r="N28" s="58"/>
      <c r="O28" s="148"/>
      <c r="P28" s="149"/>
      <c r="Q28" s="149"/>
      <c r="R28" s="171">
        <f t="shared" si="4"/>
        <v>0</v>
      </c>
      <c r="S28" s="172" t="str">
        <f t="shared" si="5"/>
        <v>OK</v>
      </c>
      <c r="T28" s="58"/>
    </row>
    <row r="29" spans="2:20" ht="27.6" customHeight="1" x14ac:dyDescent="0.25">
      <c r="B29" s="58"/>
      <c r="C29" s="146" t="s">
        <v>423</v>
      </c>
      <c r="D29" s="147" t="s">
        <v>427</v>
      </c>
      <c r="E29" s="4"/>
      <c r="F29" s="4"/>
      <c r="G29" s="3">
        <f t="shared" si="6"/>
        <v>0</v>
      </c>
      <c r="H29" s="4"/>
      <c r="I29" s="4"/>
      <c r="J29" s="3">
        <f t="shared" si="7"/>
        <v>0</v>
      </c>
      <c r="K29" s="12">
        <f t="shared" si="8"/>
        <v>0</v>
      </c>
      <c r="L29" s="58"/>
      <c r="N29" s="58"/>
      <c r="O29" s="148"/>
      <c r="P29" s="149"/>
      <c r="Q29" s="149"/>
      <c r="R29" s="171">
        <f t="shared" si="4"/>
        <v>0</v>
      </c>
      <c r="S29" s="172" t="str">
        <f t="shared" si="5"/>
        <v>OK</v>
      </c>
      <c r="T29" s="58"/>
    </row>
    <row r="30" spans="2:20" ht="19.95" customHeight="1" x14ac:dyDescent="0.25">
      <c r="B30" s="58"/>
      <c r="C30" s="146"/>
      <c r="D30" s="151" t="s">
        <v>458</v>
      </c>
      <c r="E30" s="11">
        <f>SUM(E25:E29)</f>
        <v>0</v>
      </c>
      <c r="F30" s="11">
        <f t="shared" ref="F30:K30" si="9">SUM(F25:F29)</f>
        <v>0</v>
      </c>
      <c r="G30" s="11">
        <f t="shared" si="9"/>
        <v>0</v>
      </c>
      <c r="H30" s="11">
        <f t="shared" si="9"/>
        <v>0</v>
      </c>
      <c r="I30" s="11">
        <f t="shared" si="9"/>
        <v>0</v>
      </c>
      <c r="J30" s="11">
        <f t="shared" si="9"/>
        <v>0</v>
      </c>
      <c r="K30" s="13">
        <f t="shared" si="9"/>
        <v>0</v>
      </c>
      <c r="L30" s="58"/>
      <c r="N30" s="58"/>
      <c r="O30" s="222">
        <f>SUM(O25:O29)</f>
        <v>0</v>
      </c>
      <c r="P30" s="171">
        <f>SUM(P25:P29)</f>
        <v>0</v>
      </c>
      <c r="Q30" s="171">
        <f>SUM(Q25:Q29)</f>
        <v>0</v>
      </c>
      <c r="R30" s="171">
        <f t="shared" si="4"/>
        <v>0</v>
      </c>
      <c r="S30" s="172" t="str">
        <f t="shared" si="5"/>
        <v>OK</v>
      </c>
      <c r="T30" s="58"/>
    </row>
    <row r="31" spans="2:20" ht="19.95" customHeight="1" x14ac:dyDescent="0.25">
      <c r="B31" s="58"/>
      <c r="C31" s="281" t="s">
        <v>465</v>
      </c>
      <c r="D31" s="387" t="s">
        <v>15</v>
      </c>
      <c r="E31" s="388"/>
      <c r="F31" s="388"/>
      <c r="G31" s="388"/>
      <c r="H31" s="388"/>
      <c r="I31" s="388"/>
      <c r="J31" s="388"/>
      <c r="K31" s="389"/>
      <c r="L31" s="58"/>
      <c r="N31" s="58"/>
      <c r="O31" s="152"/>
      <c r="P31" s="153"/>
      <c r="Q31" s="153"/>
      <c r="R31" s="171"/>
      <c r="S31" s="172"/>
      <c r="T31" s="58"/>
    </row>
    <row r="32" spans="2:20" ht="31.8" customHeight="1" x14ac:dyDescent="0.25">
      <c r="B32" s="58"/>
      <c r="C32" s="203" t="s">
        <v>13</v>
      </c>
      <c r="D32" s="147" t="s">
        <v>454</v>
      </c>
      <c r="E32" s="4"/>
      <c r="F32" s="4"/>
      <c r="G32" s="3">
        <f t="shared" ref="G32:G33" si="10">E32+F32</f>
        <v>0</v>
      </c>
      <c r="H32" s="4"/>
      <c r="I32" s="4"/>
      <c r="J32" s="3">
        <f t="shared" ref="J32:J33" si="11">H32+I32</f>
        <v>0</v>
      </c>
      <c r="K32" s="12">
        <f t="shared" ref="K32:K33" si="12">G32+J32</f>
        <v>0</v>
      </c>
      <c r="L32" s="58"/>
      <c r="N32" s="58"/>
      <c r="O32" s="148"/>
      <c r="P32" s="149"/>
      <c r="Q32" s="149"/>
      <c r="R32" s="171">
        <f t="shared" ref="R32:R35" si="13">SUM(O32:Q32)</f>
        <v>0</v>
      </c>
      <c r="S32" s="172" t="str">
        <f t="shared" ref="S32:S35" si="14">IF(R32=K32,"OK","ERROR")</f>
        <v>OK</v>
      </c>
      <c r="T32" s="58"/>
    </row>
    <row r="33" spans="2:20" ht="31.2" customHeight="1" x14ac:dyDescent="0.25">
      <c r="B33" s="58"/>
      <c r="C33" s="203" t="s">
        <v>14</v>
      </c>
      <c r="D33" s="147" t="s">
        <v>429</v>
      </c>
      <c r="E33" s="4"/>
      <c r="F33" s="4"/>
      <c r="G33" s="3">
        <f t="shared" si="10"/>
        <v>0</v>
      </c>
      <c r="H33" s="4"/>
      <c r="I33" s="4"/>
      <c r="J33" s="3">
        <f t="shared" si="11"/>
        <v>0</v>
      </c>
      <c r="K33" s="12">
        <f t="shared" si="12"/>
        <v>0</v>
      </c>
      <c r="L33" s="58"/>
      <c r="N33" s="58"/>
      <c r="O33" s="148"/>
      <c r="P33" s="149"/>
      <c r="Q33" s="149"/>
      <c r="R33" s="171">
        <f t="shared" si="13"/>
        <v>0</v>
      </c>
      <c r="S33" s="172" t="str">
        <f t="shared" si="14"/>
        <v>OK</v>
      </c>
      <c r="T33" s="58"/>
    </row>
    <row r="34" spans="2:20" ht="19.95" customHeight="1" x14ac:dyDescent="0.25">
      <c r="B34" s="58"/>
      <c r="C34" s="146"/>
      <c r="D34" s="151" t="s">
        <v>459</v>
      </c>
      <c r="E34" s="11">
        <f t="shared" ref="E34:K34" si="15">SUM(E32:E33)</f>
        <v>0</v>
      </c>
      <c r="F34" s="11">
        <f t="shared" si="15"/>
        <v>0</v>
      </c>
      <c r="G34" s="11">
        <f t="shared" si="15"/>
        <v>0</v>
      </c>
      <c r="H34" s="11">
        <f t="shared" si="15"/>
        <v>0</v>
      </c>
      <c r="I34" s="11">
        <f t="shared" si="15"/>
        <v>0</v>
      </c>
      <c r="J34" s="11">
        <f t="shared" si="15"/>
        <v>0</v>
      </c>
      <c r="K34" s="13">
        <f t="shared" si="15"/>
        <v>0</v>
      </c>
      <c r="L34" s="58"/>
      <c r="N34" s="58"/>
      <c r="O34" s="292">
        <f>SUM(O32:O33)</f>
        <v>0</v>
      </c>
      <c r="P34" s="11">
        <f>SUM(P32:P33)</f>
        <v>0</v>
      </c>
      <c r="Q34" s="11">
        <f>SUM(Q32:Q33)</f>
        <v>0</v>
      </c>
      <c r="R34" s="171">
        <f t="shared" si="13"/>
        <v>0</v>
      </c>
      <c r="S34" s="172" t="str">
        <f t="shared" si="14"/>
        <v>OK</v>
      </c>
      <c r="T34" s="58"/>
    </row>
    <row r="35" spans="2:20" ht="19.95" customHeight="1" thickBot="1" x14ac:dyDescent="0.3">
      <c r="B35" s="58"/>
      <c r="C35" s="380" t="s">
        <v>430</v>
      </c>
      <c r="D35" s="381"/>
      <c r="E35" s="284">
        <f t="shared" ref="E35:K35" si="16">E34+E30+E23+E20</f>
        <v>0</v>
      </c>
      <c r="F35" s="284">
        <f t="shared" si="16"/>
        <v>0</v>
      </c>
      <c r="G35" s="284">
        <f t="shared" si="16"/>
        <v>0</v>
      </c>
      <c r="H35" s="284">
        <f t="shared" si="16"/>
        <v>0</v>
      </c>
      <c r="I35" s="284">
        <f t="shared" si="16"/>
        <v>0</v>
      </c>
      <c r="J35" s="284">
        <f t="shared" si="16"/>
        <v>0</v>
      </c>
      <c r="K35" s="289">
        <f t="shared" si="16"/>
        <v>0</v>
      </c>
      <c r="L35" s="58"/>
      <c r="N35" s="58"/>
      <c r="O35" s="293">
        <f>O34+O30+O23+O20</f>
        <v>0</v>
      </c>
      <c r="P35" s="289">
        <f>P34+P30+P23+P20</f>
        <v>0</v>
      </c>
      <c r="Q35" s="289">
        <f>Q34+Q30+Q23+Q20</f>
        <v>0</v>
      </c>
      <c r="R35" s="171">
        <f t="shared" si="13"/>
        <v>0</v>
      </c>
      <c r="S35" s="172" t="str">
        <f t="shared" si="14"/>
        <v>OK</v>
      </c>
      <c r="T35" s="58"/>
    </row>
    <row r="36" spans="2:20" ht="19.95" customHeight="1" thickBot="1" x14ac:dyDescent="0.3">
      <c r="B36" s="58"/>
      <c r="C36" s="390" t="s">
        <v>431</v>
      </c>
      <c r="D36" s="391"/>
      <c r="E36" s="391"/>
      <c r="F36" s="391"/>
      <c r="G36" s="391"/>
      <c r="H36" s="391"/>
      <c r="I36" s="391"/>
      <c r="J36" s="391"/>
      <c r="K36" s="392"/>
      <c r="L36" s="58"/>
      <c r="N36" s="58"/>
      <c r="O36" s="275"/>
      <c r="P36" s="276"/>
      <c r="Q36" s="276"/>
      <c r="R36" s="276"/>
      <c r="S36" s="277"/>
      <c r="T36" s="58"/>
    </row>
    <row r="37" spans="2:20" ht="19.95" customHeight="1" x14ac:dyDescent="0.25">
      <c r="B37" s="58"/>
      <c r="C37" s="146"/>
      <c r="D37" s="147" t="s">
        <v>432</v>
      </c>
      <c r="E37" s="285">
        <f>7%*E35</f>
        <v>0</v>
      </c>
      <c r="F37" s="285">
        <f>7%*F35</f>
        <v>0</v>
      </c>
      <c r="G37" s="3">
        <f t="shared" ref="G37" si="17">E37+F37</f>
        <v>0</v>
      </c>
      <c r="H37" s="204"/>
      <c r="I37" s="204"/>
      <c r="J37" s="205"/>
      <c r="K37" s="12">
        <f>G37</f>
        <v>0</v>
      </c>
      <c r="L37" s="58"/>
      <c r="N37" s="58"/>
      <c r="O37" s="148"/>
      <c r="P37" s="149"/>
      <c r="Q37" s="149"/>
      <c r="R37" s="171">
        <f>SUM(O37:Q37)</f>
        <v>0</v>
      </c>
      <c r="S37" s="172" t="str">
        <f>IF(R37=K37,"OK","ERROR")</f>
        <v>OK</v>
      </c>
      <c r="T37" s="58"/>
    </row>
    <row r="38" spans="2:20" ht="22.8" customHeight="1" thickBot="1" x14ac:dyDescent="0.3">
      <c r="B38" s="58"/>
      <c r="C38" s="380" t="s">
        <v>433</v>
      </c>
      <c r="D38" s="381"/>
      <c r="E38" s="282">
        <f>E37</f>
        <v>0</v>
      </c>
      <c r="F38" s="282">
        <f t="shared" ref="F38:G38" si="18">F37</f>
        <v>0</v>
      </c>
      <c r="G38" s="282">
        <f t="shared" si="18"/>
        <v>0</v>
      </c>
      <c r="H38" s="282">
        <v>0</v>
      </c>
      <c r="I38" s="282">
        <v>0</v>
      </c>
      <c r="J38" s="282">
        <v>0</v>
      </c>
      <c r="K38" s="283">
        <f>G38</f>
        <v>0</v>
      </c>
      <c r="L38" s="58"/>
      <c r="N38" s="58"/>
      <c r="O38" s="222">
        <f>SUM(O37:O37)</f>
        <v>0</v>
      </c>
      <c r="P38" s="171">
        <f>SUM(P37:P37)</f>
        <v>0</v>
      </c>
      <c r="Q38" s="171">
        <f>SUM(Q37:Q37)</f>
        <v>0</v>
      </c>
      <c r="R38" s="171">
        <f>SUM(O38:Q38)</f>
        <v>0</v>
      </c>
      <c r="S38" s="172" t="str">
        <f>IF(R38=K38,"OK","ERROR")</f>
        <v>OK</v>
      </c>
      <c r="T38" s="58"/>
    </row>
    <row r="39" spans="2:20" ht="19.95" customHeight="1" thickBot="1" x14ac:dyDescent="0.3">
      <c r="B39" s="58"/>
      <c r="C39" s="382" t="s">
        <v>16</v>
      </c>
      <c r="D39" s="383"/>
      <c r="E39" s="288">
        <f>E35+E38</f>
        <v>0</v>
      </c>
      <c r="F39" s="288">
        <f t="shared" ref="F39:K39" si="19">F35+F38</f>
        <v>0</v>
      </c>
      <c r="G39" s="288">
        <f t="shared" si="19"/>
        <v>0</v>
      </c>
      <c r="H39" s="288">
        <f t="shared" si="19"/>
        <v>0</v>
      </c>
      <c r="I39" s="288">
        <f t="shared" si="19"/>
        <v>0</v>
      </c>
      <c r="J39" s="288">
        <f t="shared" si="19"/>
        <v>0</v>
      </c>
      <c r="K39" s="290">
        <f t="shared" si="19"/>
        <v>0</v>
      </c>
      <c r="L39" s="58"/>
      <c r="N39" s="58"/>
      <c r="O39" s="294">
        <f t="shared" ref="O39" si="20">O35+O38</f>
        <v>0</v>
      </c>
      <c r="P39" s="290">
        <f t="shared" ref="P39" si="21">P35+P38</f>
        <v>0</v>
      </c>
      <c r="Q39" s="290">
        <f t="shared" ref="Q39" si="22">Q35+Q38</f>
        <v>0</v>
      </c>
      <c r="R39" s="173">
        <f>SUM(O39:Q39)</f>
        <v>0</v>
      </c>
      <c r="S39" s="174" t="str">
        <f>IF(R39=K39,"OK","ERROR")</f>
        <v>OK</v>
      </c>
      <c r="T39" s="58"/>
    </row>
    <row r="40" spans="2:20" ht="19.95" customHeight="1" thickBot="1" x14ac:dyDescent="0.3">
      <c r="B40" s="58"/>
      <c r="C40" s="155"/>
      <c r="D40" s="156"/>
      <c r="E40" s="157"/>
      <c r="F40" s="157"/>
      <c r="G40" s="157"/>
      <c r="H40" s="157"/>
      <c r="I40" s="157"/>
      <c r="J40" s="157"/>
      <c r="K40" s="157"/>
      <c r="L40" s="58"/>
      <c r="N40" s="58"/>
      <c r="O40" s="158"/>
      <c r="P40" s="158"/>
      <c r="Q40" s="158"/>
      <c r="R40" s="158"/>
      <c r="S40" s="84"/>
      <c r="T40" s="58"/>
    </row>
    <row r="41" spans="2:20" ht="35.4" customHeight="1" x14ac:dyDescent="0.25">
      <c r="B41" s="58"/>
      <c r="C41" s="161" t="s">
        <v>18</v>
      </c>
      <c r="D41" s="162" t="s">
        <v>19</v>
      </c>
      <c r="E41" s="18" t="s">
        <v>20</v>
      </c>
      <c r="F41" s="66"/>
      <c r="G41" s="286"/>
      <c r="H41" s="286"/>
      <c r="I41" s="286"/>
      <c r="J41" s="286"/>
      <c r="K41" s="286"/>
      <c r="L41" s="58"/>
      <c r="N41" s="58"/>
      <c r="O41" s="170" t="str">
        <f>IFERROR(O39/$R$39,"")</f>
        <v/>
      </c>
      <c r="P41" s="170" t="str">
        <f>IFERROR(P39/$R$39,"")</f>
        <v/>
      </c>
      <c r="Q41" s="170" t="str">
        <f>IFERROR(Q39/$R$39,"")</f>
        <v/>
      </c>
      <c r="R41" s="159"/>
      <c r="S41" s="84"/>
      <c r="T41" s="58"/>
    </row>
    <row r="42" spans="2:20" ht="22.05" customHeight="1" x14ac:dyDescent="0.25">
      <c r="B42" s="58"/>
      <c r="C42" s="164" t="s">
        <v>21</v>
      </c>
      <c r="D42" s="165" t="s">
        <v>22</v>
      </c>
      <c r="E42" s="16">
        <f>K39</f>
        <v>0</v>
      </c>
      <c r="F42" s="66"/>
      <c r="G42" s="160"/>
      <c r="H42" s="58"/>
      <c r="I42" s="58"/>
      <c r="J42" s="58"/>
      <c r="K42" s="58"/>
      <c r="L42" s="58"/>
      <c r="N42" s="58"/>
      <c r="O42" s="58"/>
      <c r="P42" s="58"/>
      <c r="Q42" s="58"/>
      <c r="R42" s="58"/>
      <c r="S42" s="58"/>
      <c r="T42" s="58"/>
    </row>
    <row r="43" spans="2:20" ht="22.05" customHeight="1" x14ac:dyDescent="0.25">
      <c r="B43" s="58"/>
      <c r="C43" s="164" t="s">
        <v>23</v>
      </c>
      <c r="D43" s="166" t="s">
        <v>24</v>
      </c>
      <c r="E43" s="17">
        <f>J39</f>
        <v>0</v>
      </c>
      <c r="F43" s="66"/>
      <c r="G43" s="287"/>
      <c r="H43" s="287"/>
      <c r="I43" s="287"/>
      <c r="J43" s="287"/>
      <c r="K43" s="287"/>
      <c r="L43" s="58"/>
    </row>
    <row r="44" spans="2:20" ht="22.05" customHeight="1" x14ac:dyDescent="0.25">
      <c r="B44" s="58"/>
      <c r="C44" s="164" t="s">
        <v>25</v>
      </c>
      <c r="D44" s="166" t="s">
        <v>189</v>
      </c>
      <c r="E44" s="17">
        <f>G39</f>
        <v>0</v>
      </c>
      <c r="F44" s="66"/>
      <c r="G44" s="160"/>
      <c r="H44" s="58"/>
      <c r="I44" s="58"/>
      <c r="J44" s="58"/>
      <c r="K44" s="58"/>
      <c r="L44" s="58"/>
    </row>
    <row r="45" spans="2:20" ht="22.05" customHeight="1" x14ac:dyDescent="0.25">
      <c r="B45" s="58"/>
      <c r="C45" s="164" t="s">
        <v>26</v>
      </c>
      <c r="D45" s="165" t="s">
        <v>27</v>
      </c>
      <c r="E45" s="16">
        <f>SUM(E46:E47)</f>
        <v>0</v>
      </c>
      <c r="F45" s="66"/>
      <c r="G45" s="160"/>
      <c r="H45" s="58"/>
      <c r="I45" s="58"/>
      <c r="J45" s="58"/>
      <c r="K45" s="58"/>
      <c r="L45" s="58"/>
    </row>
    <row r="46" spans="2:20" s="163" customFormat="1" ht="22.05" customHeight="1" x14ac:dyDescent="0.25">
      <c r="B46" s="66"/>
      <c r="C46" s="164" t="s">
        <v>28</v>
      </c>
      <c r="D46" s="166" t="s">
        <v>29</v>
      </c>
      <c r="E46" s="53">
        <f>E44-E48</f>
        <v>0</v>
      </c>
      <c r="F46" s="66"/>
      <c r="G46" s="66"/>
      <c r="H46" s="66"/>
      <c r="I46" s="66"/>
      <c r="J46" s="66"/>
      <c r="K46" s="66"/>
      <c r="L46" s="66"/>
      <c r="M46" s="140"/>
      <c r="N46" s="140"/>
      <c r="O46" s="140"/>
      <c r="P46" s="140"/>
      <c r="Q46" s="140"/>
      <c r="R46" s="140"/>
      <c r="S46" s="140"/>
      <c r="T46" s="140"/>
    </row>
    <row r="47" spans="2:20" s="163" customFormat="1" ht="22.05" customHeight="1" thickBot="1" x14ac:dyDescent="0.3">
      <c r="B47" s="66"/>
      <c r="C47" s="164" t="s">
        <v>30</v>
      </c>
      <c r="D47" s="166" t="s">
        <v>31</v>
      </c>
      <c r="E47" s="17">
        <f>E43</f>
        <v>0</v>
      </c>
      <c r="F47" s="66"/>
      <c r="G47" s="66"/>
      <c r="H47" s="66"/>
      <c r="I47" s="66"/>
      <c r="J47" s="66"/>
      <c r="K47" s="66"/>
      <c r="L47" s="66"/>
      <c r="M47" s="140"/>
      <c r="N47" s="140"/>
      <c r="O47" s="140"/>
      <c r="P47" s="140"/>
      <c r="Q47" s="140"/>
      <c r="R47" s="140"/>
      <c r="S47" s="140"/>
      <c r="T47" s="140"/>
    </row>
    <row r="48" spans="2:20" s="163" customFormat="1" ht="22.05" customHeight="1" thickBot="1" x14ac:dyDescent="0.3">
      <c r="B48" s="66"/>
      <c r="C48" s="168" t="s">
        <v>32</v>
      </c>
      <c r="D48" s="169" t="s">
        <v>434</v>
      </c>
      <c r="E48" s="291"/>
      <c r="F48" s="218" t="str">
        <f>IF(E48=0,"",IF(AND(E48/eur&lt;=100000,E48/eur&gt;=10000,E48&lt;=E44*90%),"OK","ERROR"))</f>
        <v/>
      </c>
      <c r="G48" s="66"/>
      <c r="H48" s="66"/>
      <c r="I48" s="66"/>
      <c r="J48" s="66"/>
      <c r="K48" s="66"/>
      <c r="L48" s="66"/>
      <c r="M48" s="140"/>
      <c r="N48" s="140"/>
      <c r="O48" s="140"/>
      <c r="P48" s="140"/>
      <c r="Q48" s="140"/>
      <c r="R48" s="140"/>
      <c r="S48" s="140"/>
      <c r="T48" s="140"/>
    </row>
    <row r="49" spans="2:13" s="163" customFormat="1" ht="19.8" customHeight="1" x14ac:dyDescent="0.25">
      <c r="B49" s="66"/>
      <c r="C49" s="66"/>
      <c r="D49" s="66"/>
      <c r="E49" s="66"/>
      <c r="F49" s="66"/>
      <c r="G49" s="66"/>
      <c r="H49" s="66"/>
      <c r="I49" s="66"/>
      <c r="J49" s="66"/>
      <c r="K49" s="66"/>
      <c r="L49" s="66"/>
      <c r="M49" s="140"/>
    </row>
  </sheetData>
  <sheetProtection algorithmName="SHA-512" hashValue="hvnuPluyo2XzvJJCHnbqJPZ57dGVokfsIFf98l/HhiI2zN7cdHu5llAk6PXPuxH2cVPlzw4MjScQOGCDujeUMQ==" saltValue="A6hvJIwMja5FoD/X8fa3QQ==" spinCount="100000" sheet="1" objects="1" scenarios="1"/>
  <mergeCells count="19">
    <mergeCell ref="O13:S14"/>
    <mergeCell ref="K13:K14"/>
    <mergeCell ref="D16:K16"/>
    <mergeCell ref="D21:K21"/>
    <mergeCell ref="J13:J14"/>
    <mergeCell ref="P21:S21"/>
    <mergeCell ref="C15:K15"/>
    <mergeCell ref="C13:C14"/>
    <mergeCell ref="D13:D14"/>
    <mergeCell ref="E13:F13"/>
    <mergeCell ref="G13:G14"/>
    <mergeCell ref="H13:I13"/>
    <mergeCell ref="C38:D38"/>
    <mergeCell ref="C39:D39"/>
    <mergeCell ref="O24:S24"/>
    <mergeCell ref="D24:K24"/>
    <mergeCell ref="D31:K31"/>
    <mergeCell ref="C35:D35"/>
    <mergeCell ref="C36:K36"/>
  </mergeCells>
  <phoneticPr fontId="25" type="noConversion"/>
  <conditionalFormatting sqref="F48">
    <cfRule type="cellIs" dxfId="3" priority="6" operator="equal">
      <formula>"OK"</formula>
    </cfRule>
    <cfRule type="cellIs" dxfId="2" priority="13" operator="equal">
      <formula>"ERROR"</formula>
    </cfRule>
  </conditionalFormatting>
  <conditionalFormatting sqref="S17:S20 S22:S23 S25:S35 S37:S41">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3:X148"/>
  <sheetViews>
    <sheetView zoomScale="115" zoomScaleNormal="115" workbookViewId="0">
      <pane xSplit="2" ySplit="15" topLeftCell="C16" activePane="bottomRight" state="frozen"/>
      <selection pane="topRight" activeCell="C1" sqref="C1"/>
      <selection pane="bottomLeft" activeCell="A14" sqref="A14"/>
      <selection pane="bottomRight" activeCell="AI115" sqref="AI115"/>
    </sheetView>
  </sheetViews>
  <sheetFormatPr defaultRowHeight="14.4" outlineLevelRow="2" x14ac:dyDescent="0.3"/>
  <cols>
    <col min="1" max="1" width="5.6640625" style="59" customWidth="1"/>
    <col min="2" max="2" width="5.21875" style="59" customWidth="1"/>
    <col min="3" max="3" width="5.21875" style="92" customWidth="1"/>
    <col min="4" max="4" width="53.21875" style="59" customWidth="1"/>
    <col min="5" max="5" width="6.88671875" style="127" customWidth="1"/>
    <col min="6" max="6" width="4.88671875" style="59" customWidth="1"/>
    <col min="7" max="7" width="11.44140625" style="127" customWidth="1"/>
    <col min="8" max="8" width="3.88671875" style="59" customWidth="1"/>
    <col min="9" max="9" width="12.44140625" style="59" customWidth="1"/>
    <col min="10" max="10" width="11.6640625" style="59" customWidth="1"/>
    <col min="11" max="14" width="11.109375" style="59" bestFit="1" customWidth="1"/>
    <col min="15" max="23" width="11" style="59" bestFit="1" customWidth="1"/>
    <col min="24" max="24" width="4.88671875" style="59" customWidth="1"/>
    <col min="25" max="16384" width="8.88671875" style="59"/>
  </cols>
  <sheetData>
    <row r="3" spans="2:24" x14ac:dyDescent="0.3">
      <c r="B3" s="58"/>
      <c r="C3" s="90"/>
      <c r="D3" s="58"/>
      <c r="E3" s="79"/>
      <c r="F3" s="58"/>
      <c r="G3" s="79"/>
      <c r="H3" s="58"/>
      <c r="I3" s="58"/>
      <c r="J3" s="58"/>
      <c r="K3" s="58"/>
      <c r="L3" s="58"/>
      <c r="M3" s="58"/>
      <c r="N3" s="58"/>
      <c r="O3" s="58"/>
      <c r="P3" s="58"/>
      <c r="Q3" s="58"/>
      <c r="R3" s="58"/>
      <c r="S3" s="58"/>
      <c r="T3" s="58"/>
      <c r="U3" s="58"/>
      <c r="V3" s="58"/>
      <c r="W3" s="58"/>
      <c r="X3" s="58"/>
    </row>
    <row r="4" spans="2:24" ht="15" thickBot="1" x14ac:dyDescent="0.35">
      <c r="B4" s="58"/>
      <c r="C4" s="90"/>
      <c r="D4" s="58"/>
      <c r="E4" s="79"/>
      <c r="F4" s="58"/>
      <c r="G4" s="79"/>
      <c r="H4" s="58"/>
      <c r="I4" s="58"/>
      <c r="J4" s="58"/>
      <c r="K4" s="58"/>
      <c r="L4" s="58"/>
      <c r="M4" s="58"/>
      <c r="N4" s="58"/>
      <c r="O4" s="58"/>
      <c r="P4" s="58"/>
      <c r="Q4" s="58"/>
      <c r="R4" s="58"/>
      <c r="S4" s="58"/>
      <c r="T4" s="58"/>
      <c r="U4" s="58"/>
      <c r="V4" s="58"/>
      <c r="W4" s="58"/>
      <c r="X4" s="58"/>
    </row>
    <row r="5" spans="2:24" x14ac:dyDescent="0.3">
      <c r="B5" s="58"/>
      <c r="C5" s="90"/>
      <c r="D5" s="60" t="str">
        <f>'4-Buget cerere'!C4</f>
        <v>PROGRAMUL REGIONAL NORD-VEST 2021-2027</v>
      </c>
      <c r="E5" s="215"/>
      <c r="F5" s="141"/>
      <c r="G5" s="206"/>
      <c r="H5" s="207"/>
      <c r="I5" s="208"/>
      <c r="J5" s="58"/>
      <c r="K5" s="58"/>
      <c r="L5" s="58"/>
      <c r="M5" s="58"/>
      <c r="N5" s="58"/>
      <c r="O5" s="58"/>
      <c r="P5" s="58"/>
      <c r="Q5" s="58"/>
      <c r="R5" s="58"/>
      <c r="S5" s="58"/>
      <c r="T5" s="58"/>
      <c r="U5" s="58"/>
      <c r="V5" s="58"/>
      <c r="W5" s="58"/>
      <c r="X5" s="58"/>
    </row>
    <row r="6" spans="2:24" ht="13.8" customHeight="1" x14ac:dyDescent="0.3">
      <c r="B6" s="58"/>
      <c r="C6" s="90"/>
      <c r="D6" s="339" t="str">
        <f>'4-Buget cerere'!C5</f>
        <v>Obiectiv specific: O Europă mai competitivă și mai inteligentă, prin promovarea unei transformări economice inovatoare și inteligente și a conectivității TIC regionale</v>
      </c>
      <c r="E6" s="340"/>
      <c r="F6" s="340"/>
      <c r="G6" s="340"/>
      <c r="H6" s="340"/>
      <c r="I6" s="341"/>
      <c r="J6" s="214"/>
      <c r="K6" s="58"/>
      <c r="L6" s="58"/>
      <c r="M6" s="58"/>
      <c r="N6" s="58"/>
      <c r="O6" s="58"/>
      <c r="P6" s="58"/>
      <c r="Q6" s="58"/>
      <c r="R6" s="58"/>
      <c r="S6" s="58"/>
      <c r="T6" s="58"/>
      <c r="U6" s="58"/>
      <c r="V6" s="58"/>
      <c r="W6" s="58"/>
      <c r="X6" s="58"/>
    </row>
    <row r="7" spans="2:24" x14ac:dyDescent="0.3">
      <c r="B7" s="58"/>
      <c r="C7" s="90"/>
      <c r="D7" s="339"/>
      <c r="E7" s="340"/>
      <c r="F7" s="340"/>
      <c r="G7" s="340"/>
      <c r="H7" s="340"/>
      <c r="I7" s="341"/>
      <c r="J7" s="214"/>
      <c r="K7" s="58"/>
      <c r="L7" s="58"/>
      <c r="M7" s="58"/>
      <c r="N7" s="58"/>
      <c r="O7" s="58"/>
      <c r="P7" s="58"/>
      <c r="Q7" s="58"/>
      <c r="R7" s="58"/>
      <c r="S7" s="58"/>
      <c r="T7" s="58"/>
      <c r="U7" s="58"/>
      <c r="V7" s="58"/>
      <c r="W7" s="58"/>
      <c r="X7" s="58"/>
    </row>
    <row r="8" spans="2:24" x14ac:dyDescent="0.3">
      <c r="B8" s="58"/>
      <c r="C8" s="90"/>
      <c r="D8" s="213" t="str">
        <f>'4-Buget cerere'!C6</f>
        <v>Actiune: a) Transformarea digitală a IMM-urilor</v>
      </c>
      <c r="E8" s="214"/>
      <c r="F8" s="214"/>
      <c r="G8" s="214"/>
      <c r="H8" s="214"/>
      <c r="I8" s="216"/>
      <c r="J8" s="214"/>
      <c r="K8" s="58"/>
      <c r="L8" s="58"/>
      <c r="M8" s="58"/>
      <c r="N8" s="58"/>
      <c r="O8" s="58"/>
      <c r="P8" s="58"/>
      <c r="Q8" s="58"/>
      <c r="R8" s="58"/>
      <c r="S8" s="58"/>
      <c r="T8" s="58"/>
      <c r="U8" s="58"/>
      <c r="V8" s="58"/>
      <c r="W8" s="58"/>
      <c r="X8" s="58"/>
    </row>
    <row r="9" spans="2:24" ht="15" thickBot="1" x14ac:dyDescent="0.35">
      <c r="B9" s="58"/>
      <c r="C9" s="90"/>
      <c r="D9" s="64" t="str">
        <f>'4-Buget cerere'!C7</f>
        <v>Apel de proiecte nr. PRNV/2023/121/1</v>
      </c>
      <c r="E9" s="167"/>
      <c r="F9" s="142"/>
      <c r="G9" s="210"/>
      <c r="H9" s="211"/>
      <c r="I9" s="212"/>
      <c r="J9" s="58"/>
      <c r="K9" s="58"/>
      <c r="L9" s="58"/>
      <c r="M9" s="58"/>
      <c r="N9" s="58"/>
      <c r="O9" s="58"/>
      <c r="P9" s="58"/>
      <c r="Q9" s="58"/>
      <c r="R9" s="58"/>
      <c r="S9" s="58"/>
      <c r="T9" s="58"/>
      <c r="U9" s="58"/>
      <c r="V9" s="58"/>
      <c r="W9" s="58"/>
      <c r="X9" s="58"/>
    </row>
    <row r="10" spans="2:24" x14ac:dyDescent="0.3">
      <c r="B10" s="58"/>
      <c r="C10" s="90"/>
      <c r="D10" s="67"/>
      <c r="E10" s="84"/>
      <c r="F10" s="67"/>
      <c r="G10" s="79"/>
      <c r="H10" s="58"/>
      <c r="I10" s="2"/>
      <c r="J10" s="2"/>
      <c r="K10" s="128">
        <f>'1-Inputuri'!L9</f>
        <v>0</v>
      </c>
      <c r="L10" s="128">
        <f>'1-Inputuri'!M9</f>
        <v>0</v>
      </c>
      <c r="M10" s="128">
        <f>'1-Inputuri'!N9</f>
        <v>1</v>
      </c>
      <c r="N10" s="128">
        <f>'1-Inputuri'!O9</f>
        <v>2</v>
      </c>
      <c r="O10" s="128">
        <f>'1-Inputuri'!P9</f>
        <v>3</v>
      </c>
      <c r="P10" s="128">
        <f>'1-Inputuri'!Q9</f>
        <v>4</v>
      </c>
      <c r="Q10" s="128">
        <f>'1-Inputuri'!R9</f>
        <v>5</v>
      </c>
      <c r="R10" s="128">
        <f>'1-Inputuri'!S9</f>
        <v>6</v>
      </c>
      <c r="S10" s="128">
        <f>'1-Inputuri'!T9</f>
        <v>7</v>
      </c>
      <c r="T10" s="128">
        <f>'1-Inputuri'!U9</f>
        <v>8</v>
      </c>
      <c r="U10" s="128">
        <f>'1-Inputuri'!V9</f>
        <v>9</v>
      </c>
      <c r="V10" s="128">
        <f>'1-Inputuri'!W9</f>
        <v>10</v>
      </c>
      <c r="W10" s="128">
        <f>'1-Inputuri'!X9</f>
        <v>11</v>
      </c>
      <c r="X10" s="58"/>
    </row>
    <row r="11" spans="2:24" ht="21.6" customHeight="1" x14ac:dyDescent="0.3">
      <c r="B11" s="58"/>
      <c r="C11" s="90"/>
      <c r="D11" s="175" t="s">
        <v>55</v>
      </c>
      <c r="E11" s="176"/>
      <c r="F11" s="177"/>
      <c r="G11" s="177"/>
      <c r="H11" s="178"/>
      <c r="I11" s="199" t="s">
        <v>177</v>
      </c>
      <c r="J11" s="199" t="s">
        <v>178</v>
      </c>
      <c r="K11" s="129">
        <f>'1-Inputuri'!L10</f>
        <v>2023</v>
      </c>
      <c r="L11" s="129">
        <f>'1-Inputuri'!M10</f>
        <v>2024</v>
      </c>
      <c r="M11" s="129">
        <f>'1-Inputuri'!N10</f>
        <v>2025</v>
      </c>
      <c r="N11" s="129">
        <f>'1-Inputuri'!O10</f>
        <v>2026</v>
      </c>
      <c r="O11" s="129">
        <f>'1-Inputuri'!P10</f>
        <v>2027</v>
      </c>
      <c r="P11" s="129">
        <f>'1-Inputuri'!Q10</f>
        <v>2028</v>
      </c>
      <c r="Q11" s="129">
        <f>'1-Inputuri'!R10</f>
        <v>2029</v>
      </c>
      <c r="R11" s="129">
        <f>'1-Inputuri'!S10</f>
        <v>2030</v>
      </c>
      <c r="S11" s="129">
        <f>'1-Inputuri'!T10</f>
        <v>2031</v>
      </c>
      <c r="T11" s="129">
        <f>'1-Inputuri'!U10</f>
        <v>2032</v>
      </c>
      <c r="U11" s="129">
        <f>'1-Inputuri'!V10</f>
        <v>2033</v>
      </c>
      <c r="V11" s="129">
        <f>'1-Inputuri'!W10</f>
        <v>2034</v>
      </c>
      <c r="W11" s="129">
        <f>'1-Inputuri'!X10</f>
        <v>2035</v>
      </c>
      <c r="X11" s="58"/>
    </row>
    <row r="12" spans="2:24" ht="15.6" hidden="1" x14ac:dyDescent="0.3">
      <c r="B12" s="58"/>
      <c r="C12" s="90"/>
      <c r="D12" s="81"/>
      <c r="E12" s="179"/>
      <c r="F12" s="82"/>
      <c r="G12" s="80"/>
      <c r="H12" s="83"/>
      <c r="I12" s="200"/>
      <c r="J12" s="200"/>
      <c r="K12" s="130">
        <f>DATE(K11,12,31)</f>
        <v>45291</v>
      </c>
      <c r="L12" s="130">
        <f t="shared" ref="L12:W12" si="0">DATE(L11,12,31)</f>
        <v>45657</v>
      </c>
      <c r="M12" s="130">
        <f t="shared" si="0"/>
        <v>46022</v>
      </c>
      <c r="N12" s="130">
        <f t="shared" si="0"/>
        <v>46387</v>
      </c>
      <c r="O12" s="130">
        <f t="shared" si="0"/>
        <v>46752</v>
      </c>
      <c r="P12" s="130">
        <f t="shared" si="0"/>
        <v>47118</v>
      </c>
      <c r="Q12" s="130">
        <f t="shared" si="0"/>
        <v>47483</v>
      </c>
      <c r="R12" s="130">
        <f t="shared" si="0"/>
        <v>47848</v>
      </c>
      <c r="S12" s="130">
        <f t="shared" si="0"/>
        <v>48213</v>
      </c>
      <c r="T12" s="130">
        <f t="shared" si="0"/>
        <v>48579</v>
      </c>
      <c r="U12" s="130">
        <f t="shared" si="0"/>
        <v>48944</v>
      </c>
      <c r="V12" s="130">
        <f t="shared" si="0"/>
        <v>49309</v>
      </c>
      <c r="W12" s="130">
        <f t="shared" si="0"/>
        <v>49674</v>
      </c>
      <c r="X12" s="58"/>
    </row>
    <row r="13" spans="2:24" ht="15.6" hidden="1" x14ac:dyDescent="0.3">
      <c r="B13" s="58"/>
      <c r="C13" s="90"/>
      <c r="D13" s="81"/>
      <c r="E13" s="179"/>
      <c r="F13" s="82"/>
      <c r="G13" s="80"/>
      <c r="H13" s="83"/>
      <c r="I13" s="200"/>
      <c r="J13" s="200"/>
      <c r="K13" s="131" t="e">
        <f>DATEDIF(#REF!,K12,"M")</f>
        <v>#REF!</v>
      </c>
      <c r="L13" s="131">
        <f>DATEDIF(K12,L12,"M")</f>
        <v>12</v>
      </c>
      <c r="M13" s="131">
        <f t="shared" ref="M13:W13" si="1">DATEDIF(L12,M12,"M")</f>
        <v>12</v>
      </c>
      <c r="N13" s="131">
        <f t="shared" si="1"/>
        <v>12</v>
      </c>
      <c r="O13" s="131">
        <f t="shared" si="1"/>
        <v>12</v>
      </c>
      <c r="P13" s="131">
        <f t="shared" si="1"/>
        <v>12</v>
      </c>
      <c r="Q13" s="131">
        <f t="shared" si="1"/>
        <v>12</v>
      </c>
      <c r="R13" s="131">
        <f t="shared" si="1"/>
        <v>12</v>
      </c>
      <c r="S13" s="131">
        <f t="shared" si="1"/>
        <v>12</v>
      </c>
      <c r="T13" s="131">
        <f t="shared" si="1"/>
        <v>12</v>
      </c>
      <c r="U13" s="131">
        <f t="shared" si="1"/>
        <v>12</v>
      </c>
      <c r="V13" s="131">
        <f t="shared" si="1"/>
        <v>12</v>
      </c>
      <c r="W13" s="131">
        <f t="shared" si="1"/>
        <v>12</v>
      </c>
      <c r="X13" s="58"/>
    </row>
    <row r="14" spans="2:24" ht="22.8" customHeight="1" x14ac:dyDescent="0.3">
      <c r="B14" s="58"/>
      <c r="C14" s="90"/>
      <c r="D14" s="175" t="s">
        <v>56</v>
      </c>
      <c r="E14" s="176"/>
      <c r="F14" s="177"/>
      <c r="G14" s="177"/>
      <c r="H14" s="178"/>
      <c r="I14" s="132" t="s">
        <v>179</v>
      </c>
      <c r="J14" s="132" t="s">
        <v>179</v>
      </c>
      <c r="K14" s="132" t="str">
        <f>'1-Inputuri'!L13</f>
        <v>Implementare</v>
      </c>
      <c r="L14" s="132" t="str">
        <f>'1-Inputuri'!M13</f>
        <v>Implementare</v>
      </c>
      <c r="M14" s="132" t="str">
        <f>'1-Inputuri'!N13</f>
        <v>Operare</v>
      </c>
      <c r="N14" s="132" t="str">
        <f>'1-Inputuri'!O13</f>
        <v>Operare</v>
      </c>
      <c r="O14" s="132" t="str">
        <f>'1-Inputuri'!P13</f>
        <v>Operare</v>
      </c>
      <c r="P14" s="132" t="str">
        <f>'1-Inputuri'!Q13</f>
        <v>Operare</v>
      </c>
      <c r="Q14" s="132" t="str">
        <f>'1-Inputuri'!R13</f>
        <v>Operare</v>
      </c>
      <c r="R14" s="132" t="str">
        <f>'1-Inputuri'!S13</f>
        <v>Operare</v>
      </c>
      <c r="S14" s="132" t="str">
        <f>'1-Inputuri'!T13</f>
        <v>Operare</v>
      </c>
      <c r="T14" s="132" t="str">
        <f>'1-Inputuri'!U13</f>
        <v>Operare</v>
      </c>
      <c r="U14" s="132" t="str">
        <f>'1-Inputuri'!V13</f>
        <v>Operare</v>
      </c>
      <c r="V14" s="132" t="str">
        <f>'1-Inputuri'!W13</f>
        <v>Operare</v>
      </c>
      <c r="W14" s="132" t="str">
        <f>'1-Inputuri'!X13</f>
        <v>Operare</v>
      </c>
      <c r="X14" s="58"/>
    </row>
    <row r="15" spans="2:24" ht="22.8" customHeight="1" x14ac:dyDescent="0.3">
      <c r="B15" s="58"/>
      <c r="C15" s="90"/>
      <c r="D15" s="58"/>
      <c r="E15" s="79"/>
      <c r="F15" s="58"/>
      <c r="G15" s="58"/>
      <c r="H15" s="58"/>
      <c r="I15" s="58"/>
      <c r="J15" s="58"/>
      <c r="K15" s="58"/>
      <c r="L15" s="58"/>
      <c r="M15" s="58"/>
      <c r="N15" s="58"/>
      <c r="O15" s="58"/>
      <c r="P15" s="58"/>
      <c r="Q15" s="58"/>
      <c r="R15" s="58"/>
      <c r="S15" s="58"/>
      <c r="T15" s="58"/>
      <c r="U15" s="58"/>
      <c r="V15" s="58"/>
      <c r="W15" s="58"/>
      <c r="X15" s="58"/>
    </row>
    <row r="16" spans="2:24" ht="22.8" customHeight="1" x14ac:dyDescent="0.3">
      <c r="G16" s="59"/>
    </row>
    <row r="17" spans="2:24" x14ac:dyDescent="0.3">
      <c r="B17" s="58"/>
      <c r="C17" s="90"/>
      <c r="D17" s="58"/>
      <c r="E17" s="79"/>
      <c r="F17" s="58"/>
      <c r="G17" s="84"/>
      <c r="H17" s="67"/>
      <c r="I17" s="67"/>
      <c r="J17" s="67"/>
      <c r="K17" s="67"/>
      <c r="L17" s="67"/>
      <c r="M17" s="67"/>
      <c r="N17" s="67"/>
      <c r="O17" s="67"/>
      <c r="P17" s="67"/>
      <c r="Q17" s="67"/>
      <c r="R17" s="67"/>
      <c r="S17" s="67"/>
      <c r="T17" s="67"/>
      <c r="U17" s="67"/>
      <c r="V17" s="58"/>
      <c r="W17" s="58"/>
      <c r="X17" s="58"/>
    </row>
    <row r="18" spans="2:24" s="89" customFormat="1" ht="27" customHeight="1" x14ac:dyDescent="0.3">
      <c r="B18" s="85"/>
      <c r="C18" s="90"/>
      <c r="D18" s="86" t="s">
        <v>180</v>
      </c>
      <c r="E18" s="180"/>
      <c r="F18" s="181"/>
      <c r="G18" s="180"/>
      <c r="H18" s="87"/>
      <c r="I18" s="198"/>
      <c r="J18" s="87"/>
      <c r="K18" s="87"/>
      <c r="L18" s="87"/>
      <c r="M18" s="87"/>
      <c r="N18" s="87"/>
      <c r="O18" s="87"/>
      <c r="P18" s="87"/>
      <c r="Q18" s="87"/>
      <c r="R18" s="87"/>
      <c r="S18" s="87"/>
      <c r="T18" s="87"/>
      <c r="U18" s="87"/>
      <c r="V18" s="87"/>
      <c r="W18" s="87"/>
      <c r="X18" s="85"/>
    </row>
    <row r="19" spans="2:24" x14ac:dyDescent="0.3">
      <c r="B19" s="58"/>
      <c r="C19" s="90"/>
      <c r="D19" s="58"/>
      <c r="E19" s="79"/>
      <c r="F19" s="58"/>
      <c r="G19" s="79"/>
      <c r="H19" s="58"/>
      <c r="I19" s="58"/>
      <c r="J19" s="58"/>
      <c r="K19" s="58"/>
      <c r="L19" s="58"/>
      <c r="M19" s="58"/>
      <c r="N19" s="58"/>
      <c r="O19" s="58"/>
      <c r="P19" s="58"/>
      <c r="Q19" s="58"/>
      <c r="R19" s="58"/>
      <c r="S19" s="58"/>
      <c r="T19" s="58"/>
      <c r="U19" s="58"/>
      <c r="V19" s="58"/>
      <c r="W19" s="58"/>
      <c r="X19" s="58"/>
    </row>
    <row r="20" spans="2:24" outlineLevel="1" x14ac:dyDescent="0.3">
      <c r="B20" s="58"/>
      <c r="C20" s="90"/>
      <c r="D20" s="99" t="s">
        <v>75</v>
      </c>
      <c r="E20" s="105" t="s">
        <v>135</v>
      </c>
      <c r="F20" s="58"/>
      <c r="G20" s="106" t="s">
        <v>74</v>
      </c>
      <c r="H20" s="58"/>
      <c r="I20" s="58"/>
      <c r="J20" s="58"/>
      <c r="K20" s="58"/>
      <c r="L20" s="58"/>
      <c r="M20" s="58"/>
      <c r="N20" s="58"/>
      <c r="O20" s="58"/>
      <c r="P20" s="58"/>
      <c r="Q20" s="58"/>
      <c r="R20" s="58"/>
      <c r="S20" s="58"/>
      <c r="T20" s="58"/>
      <c r="U20" s="58"/>
      <c r="V20" s="58"/>
      <c r="W20" s="58"/>
      <c r="X20" s="58"/>
    </row>
    <row r="21" spans="2:24" ht="13.2" customHeight="1" outlineLevel="1" x14ac:dyDescent="0.3">
      <c r="B21" s="58"/>
      <c r="C21" s="90"/>
      <c r="D21" s="68"/>
      <c r="E21" s="79"/>
      <c r="F21" s="58"/>
      <c r="G21" s="79"/>
      <c r="H21" s="58"/>
      <c r="I21" s="58"/>
      <c r="J21" s="58"/>
      <c r="K21" s="58"/>
      <c r="L21" s="58"/>
      <c r="M21" s="58"/>
      <c r="N21" s="58"/>
      <c r="O21" s="58"/>
      <c r="P21" s="58"/>
      <c r="Q21" s="58"/>
      <c r="R21" s="58"/>
      <c r="S21" s="58"/>
      <c r="T21" s="58"/>
      <c r="U21" s="58"/>
      <c r="V21" s="58"/>
      <c r="W21" s="58"/>
      <c r="X21" s="58"/>
    </row>
    <row r="22" spans="2:24" ht="13.8" outlineLevel="1" x14ac:dyDescent="0.25">
      <c r="B22" s="58"/>
      <c r="C22" s="295">
        <v>1</v>
      </c>
      <c r="D22" s="182" t="s">
        <v>87</v>
      </c>
      <c r="E22" s="108"/>
      <c r="F22" s="58"/>
      <c r="G22" s="115" t="s">
        <v>62</v>
      </c>
      <c r="H22" s="58"/>
      <c r="I22" s="135">
        <f>I23+I24-I25+I26</f>
        <v>0</v>
      </c>
      <c r="J22" s="135">
        <f t="shared" ref="J22:U22" si="2">J23+J24-J25+J26</f>
        <v>0</v>
      </c>
      <c r="K22" s="135">
        <f t="shared" si="2"/>
        <v>0</v>
      </c>
      <c r="L22" s="135">
        <f t="shared" si="2"/>
        <v>0</v>
      </c>
      <c r="M22" s="135">
        <f t="shared" si="2"/>
        <v>0</v>
      </c>
      <c r="N22" s="135">
        <f t="shared" si="2"/>
        <v>0</v>
      </c>
      <c r="O22" s="135">
        <f t="shared" si="2"/>
        <v>0</v>
      </c>
      <c r="P22" s="135">
        <f t="shared" si="2"/>
        <v>0</v>
      </c>
      <c r="Q22" s="135">
        <f t="shared" si="2"/>
        <v>0</v>
      </c>
      <c r="R22" s="135">
        <f t="shared" si="2"/>
        <v>0</v>
      </c>
      <c r="S22" s="135">
        <f t="shared" si="2"/>
        <v>0</v>
      </c>
      <c r="T22" s="135">
        <f t="shared" si="2"/>
        <v>0</v>
      </c>
      <c r="U22" s="135">
        <f t="shared" si="2"/>
        <v>0</v>
      </c>
      <c r="V22" s="135">
        <f t="shared" ref="V22" si="3">V23+V24-V25+V26</f>
        <v>0</v>
      </c>
      <c r="W22" s="135">
        <f t="shared" ref="W22" si="4">W23+W24-W25+W26</f>
        <v>0</v>
      </c>
      <c r="X22" s="58"/>
    </row>
    <row r="23" spans="2:24" ht="13.8" outlineLevel="1" x14ac:dyDescent="0.25">
      <c r="B23" s="58"/>
      <c r="C23" s="295"/>
      <c r="D23" s="183" t="s">
        <v>130</v>
      </c>
      <c r="E23" s="108" t="s">
        <v>136</v>
      </c>
      <c r="F23" s="58"/>
      <c r="G23" s="102" t="s">
        <v>62</v>
      </c>
      <c r="H23" s="58"/>
      <c r="I23" s="263">
        <f>'2-Bilant_Solicitant'!G135</f>
        <v>0</v>
      </c>
      <c r="J23" s="263">
        <f>'2-Bilant_Solicitant'!H135</f>
        <v>0</v>
      </c>
      <c r="K23" s="103"/>
      <c r="L23" s="103"/>
      <c r="M23" s="103"/>
      <c r="N23" s="103"/>
      <c r="O23" s="103"/>
      <c r="P23" s="103"/>
      <c r="Q23" s="103"/>
      <c r="R23" s="103"/>
      <c r="S23" s="103"/>
      <c r="T23" s="103"/>
      <c r="U23" s="103"/>
      <c r="V23" s="103"/>
      <c r="W23" s="103"/>
      <c r="X23" s="58"/>
    </row>
    <row r="24" spans="2:24" ht="15.6" customHeight="1" outlineLevel="1" x14ac:dyDescent="0.25">
      <c r="B24" s="58"/>
      <c r="C24" s="295"/>
      <c r="D24" s="183" t="s">
        <v>131</v>
      </c>
      <c r="E24" s="108" t="s">
        <v>136</v>
      </c>
      <c r="F24" s="58"/>
      <c r="G24" s="102" t="s">
        <v>62</v>
      </c>
      <c r="H24" s="58"/>
      <c r="I24" s="263">
        <f>'2-Bilant_Solicitant'!G136</f>
        <v>0</v>
      </c>
      <c r="J24" s="263">
        <f>'2-Bilant_Solicitant'!H136</f>
        <v>0</v>
      </c>
      <c r="K24" s="103"/>
      <c r="L24" s="103"/>
      <c r="M24" s="103"/>
      <c r="N24" s="103"/>
      <c r="O24" s="103"/>
      <c r="P24" s="103"/>
      <c r="Q24" s="103"/>
      <c r="R24" s="103"/>
      <c r="S24" s="103"/>
      <c r="T24" s="103"/>
      <c r="U24" s="103"/>
      <c r="V24" s="103"/>
      <c r="W24" s="103"/>
      <c r="X24" s="58"/>
    </row>
    <row r="25" spans="2:24" ht="15.6" customHeight="1" outlineLevel="1" x14ac:dyDescent="0.25">
      <c r="B25" s="58"/>
      <c r="C25" s="295"/>
      <c r="D25" s="183" t="s">
        <v>132</v>
      </c>
      <c r="E25" s="108" t="s">
        <v>137</v>
      </c>
      <c r="F25" s="58"/>
      <c r="G25" s="102" t="s">
        <v>62</v>
      </c>
      <c r="H25" s="58"/>
      <c r="I25" s="263">
        <f>'2-Bilant_Solicitant'!G137</f>
        <v>0</v>
      </c>
      <c r="J25" s="263">
        <f>'2-Bilant_Solicitant'!H137</f>
        <v>0</v>
      </c>
      <c r="K25" s="103"/>
      <c r="L25" s="103"/>
      <c r="M25" s="103"/>
      <c r="N25" s="103"/>
      <c r="O25" s="103"/>
      <c r="P25" s="103"/>
      <c r="Q25" s="103"/>
      <c r="R25" s="103"/>
      <c r="S25" s="103"/>
      <c r="T25" s="103"/>
      <c r="U25" s="103"/>
      <c r="V25" s="103"/>
      <c r="W25" s="103"/>
      <c r="X25" s="58"/>
    </row>
    <row r="26" spans="2:24" ht="15.6" customHeight="1" outlineLevel="1" x14ac:dyDescent="0.25">
      <c r="B26" s="58"/>
      <c r="C26" s="295"/>
      <c r="D26" s="183" t="s">
        <v>133</v>
      </c>
      <c r="E26" s="108" t="s">
        <v>136</v>
      </c>
      <c r="F26" s="58"/>
      <c r="G26" s="102" t="s">
        <v>62</v>
      </c>
      <c r="H26" s="58"/>
      <c r="I26" s="263">
        <f>'2-Bilant_Solicitant'!G138</f>
        <v>0</v>
      </c>
      <c r="J26" s="263">
        <f>'2-Bilant_Solicitant'!H138</f>
        <v>0</v>
      </c>
      <c r="K26" s="103"/>
      <c r="L26" s="103"/>
      <c r="M26" s="103"/>
      <c r="N26" s="103"/>
      <c r="O26" s="103"/>
      <c r="P26" s="103"/>
      <c r="Q26" s="103"/>
      <c r="R26" s="103"/>
      <c r="S26" s="103"/>
      <c r="T26" s="103"/>
      <c r="U26" s="103"/>
      <c r="V26" s="103"/>
      <c r="W26" s="103"/>
      <c r="X26" s="58"/>
    </row>
    <row r="27" spans="2:24" ht="15.6" customHeight="1" outlineLevel="1" x14ac:dyDescent="0.25">
      <c r="B27" s="58"/>
      <c r="C27" s="296">
        <v>2</v>
      </c>
      <c r="D27" s="264" t="s">
        <v>134</v>
      </c>
      <c r="E27" s="108" t="s">
        <v>405</v>
      </c>
      <c r="F27" s="58"/>
      <c r="G27" s="102" t="s">
        <v>62</v>
      </c>
      <c r="H27" s="58"/>
      <c r="I27" s="263">
        <f>'2-Bilant_Solicitant'!G139</f>
        <v>0</v>
      </c>
      <c r="J27" s="263">
        <f>'2-Bilant_Solicitant'!H139</f>
        <v>0</v>
      </c>
      <c r="K27" s="103"/>
      <c r="L27" s="103"/>
      <c r="M27" s="103"/>
      <c r="N27" s="103"/>
      <c r="O27" s="103"/>
      <c r="P27" s="103"/>
      <c r="Q27" s="103"/>
      <c r="R27" s="103"/>
      <c r="S27" s="103"/>
      <c r="T27" s="103"/>
      <c r="U27" s="103"/>
      <c r="V27" s="103"/>
      <c r="W27" s="103"/>
      <c r="X27" s="58"/>
    </row>
    <row r="28" spans="2:24" ht="15.6" customHeight="1" outlineLevel="1" x14ac:dyDescent="0.25">
      <c r="B28" s="58"/>
      <c r="C28" s="295">
        <v>3</v>
      </c>
      <c r="D28" s="184" t="s">
        <v>138</v>
      </c>
      <c r="E28" s="108" t="s">
        <v>136</v>
      </c>
      <c r="F28" s="58"/>
      <c r="G28" s="102" t="s">
        <v>62</v>
      </c>
      <c r="H28" s="58"/>
      <c r="I28" s="263">
        <f>'2-Bilant_Solicitant'!G140</f>
        <v>0</v>
      </c>
      <c r="J28" s="263">
        <f>'2-Bilant_Solicitant'!H140</f>
        <v>0</v>
      </c>
      <c r="K28" s="103"/>
      <c r="L28" s="103"/>
      <c r="M28" s="103"/>
      <c r="N28" s="103"/>
      <c r="O28" s="103"/>
      <c r="P28" s="103"/>
      <c r="Q28" s="103"/>
      <c r="R28" s="103"/>
      <c r="S28" s="103"/>
      <c r="T28" s="103"/>
      <c r="U28" s="103"/>
      <c r="V28" s="103"/>
      <c r="W28" s="103"/>
      <c r="X28" s="58"/>
    </row>
    <row r="29" spans="2:24" ht="15.6" customHeight="1" outlineLevel="1" x14ac:dyDescent="0.25">
      <c r="B29" s="58"/>
      <c r="C29" s="295">
        <v>4</v>
      </c>
      <c r="D29" s="184" t="s">
        <v>139</v>
      </c>
      <c r="E29" s="108" t="s">
        <v>136</v>
      </c>
      <c r="F29" s="58"/>
      <c r="G29" s="102" t="s">
        <v>62</v>
      </c>
      <c r="H29" s="58"/>
      <c r="I29" s="263">
        <f>'2-Bilant_Solicitant'!G141</f>
        <v>0</v>
      </c>
      <c r="J29" s="263">
        <f>'2-Bilant_Solicitant'!H141</f>
        <v>0</v>
      </c>
      <c r="K29" s="103"/>
      <c r="L29" s="103"/>
      <c r="M29" s="103"/>
      <c r="N29" s="103"/>
      <c r="O29" s="103"/>
      <c r="P29" s="103"/>
      <c r="Q29" s="103"/>
      <c r="R29" s="103"/>
      <c r="S29" s="103"/>
      <c r="T29" s="103"/>
      <c r="U29" s="103"/>
      <c r="V29" s="103"/>
      <c r="W29" s="103"/>
      <c r="X29" s="58"/>
    </row>
    <row r="30" spans="2:24" ht="15.6" customHeight="1" outlineLevel="1" x14ac:dyDescent="0.25">
      <c r="B30" s="58"/>
      <c r="C30" s="295">
        <v>5</v>
      </c>
      <c r="D30" s="184" t="s">
        <v>183</v>
      </c>
      <c r="E30" s="108" t="s">
        <v>136</v>
      </c>
      <c r="F30" s="58"/>
      <c r="G30" s="102" t="s">
        <v>62</v>
      </c>
      <c r="H30" s="58"/>
      <c r="I30" s="263">
        <f>'2-Bilant_Solicitant'!G142</f>
        <v>0</v>
      </c>
      <c r="J30" s="263">
        <f>'2-Bilant_Solicitant'!H142</f>
        <v>0</v>
      </c>
      <c r="K30" s="103"/>
      <c r="L30" s="103"/>
      <c r="M30" s="103"/>
      <c r="N30" s="103"/>
      <c r="O30" s="103"/>
      <c r="P30" s="103"/>
      <c r="Q30" s="103"/>
      <c r="R30" s="103"/>
      <c r="S30" s="103"/>
      <c r="T30" s="103"/>
      <c r="U30" s="103"/>
      <c r="V30" s="103"/>
      <c r="W30" s="103"/>
      <c r="X30" s="58"/>
    </row>
    <row r="31" spans="2:24" ht="15.6" customHeight="1" outlineLevel="1" x14ac:dyDescent="0.25">
      <c r="B31" s="58"/>
      <c r="C31" s="295">
        <v>6</v>
      </c>
      <c r="D31" s="184" t="s">
        <v>184</v>
      </c>
      <c r="E31" s="108" t="s">
        <v>136</v>
      </c>
      <c r="F31" s="58"/>
      <c r="G31" s="102" t="s">
        <v>62</v>
      </c>
      <c r="H31" s="58"/>
      <c r="I31" s="263">
        <f>'2-Bilant_Solicitant'!G143</f>
        <v>0</v>
      </c>
      <c r="J31" s="263">
        <f>'2-Bilant_Solicitant'!H143</f>
        <v>0</v>
      </c>
      <c r="K31" s="103"/>
      <c r="L31" s="103"/>
      <c r="M31" s="103"/>
      <c r="N31" s="103"/>
      <c r="O31" s="103"/>
      <c r="P31" s="103"/>
      <c r="Q31" s="103"/>
      <c r="R31" s="103"/>
      <c r="S31" s="103"/>
      <c r="T31" s="103"/>
      <c r="U31" s="103"/>
      <c r="V31" s="103"/>
      <c r="W31" s="103"/>
      <c r="X31" s="58"/>
    </row>
    <row r="32" spans="2:24" ht="15.6" customHeight="1" outlineLevel="1" x14ac:dyDescent="0.25">
      <c r="B32" s="58"/>
      <c r="C32" s="295">
        <v>7</v>
      </c>
      <c r="D32" s="184" t="s">
        <v>141</v>
      </c>
      <c r="E32" s="108" t="s">
        <v>136</v>
      </c>
      <c r="F32" s="58"/>
      <c r="G32" s="102" t="s">
        <v>62</v>
      </c>
      <c r="H32" s="58"/>
      <c r="I32" s="135">
        <f>'2-Bilant_Solicitant'!G144</f>
        <v>0</v>
      </c>
      <c r="J32" s="135">
        <f>'2-Bilant_Solicitant'!H144</f>
        <v>0</v>
      </c>
      <c r="K32" s="265"/>
      <c r="L32" s="265"/>
      <c r="M32" s="265"/>
      <c r="N32" s="265"/>
      <c r="O32" s="265"/>
      <c r="P32" s="265"/>
      <c r="Q32" s="265"/>
      <c r="R32" s="265"/>
      <c r="S32" s="265"/>
      <c r="T32" s="265"/>
      <c r="U32" s="265"/>
      <c r="V32" s="265"/>
      <c r="W32" s="265"/>
      <c r="X32" s="58"/>
    </row>
    <row r="33" spans="2:24" ht="15.6" customHeight="1" outlineLevel="1" x14ac:dyDescent="0.25">
      <c r="B33" s="58"/>
      <c r="C33" s="295"/>
      <c r="D33" s="266" t="s">
        <v>140</v>
      </c>
      <c r="E33" s="108" t="s">
        <v>136</v>
      </c>
      <c r="F33" s="58"/>
      <c r="G33" s="102" t="s">
        <v>62</v>
      </c>
      <c r="H33" s="58"/>
      <c r="I33" s="267"/>
      <c r="J33" s="267"/>
      <c r="K33" s="267">
        <f>IF(ISERROR(('1-Inputuri'!L79+'1-Inputuri'!L116)*'4-Buget cerere'!$E$48/'4-Buget cerere'!$E$42),0,('1-Inputuri'!L79+'1-Inputuri'!L116)*'4-Buget cerere'!$E$48/'4-Buget cerere'!$E$42)</f>
        <v>0</v>
      </c>
      <c r="L33" s="267">
        <f>IF(ISERROR(('1-Inputuri'!M79+'1-Inputuri'!M116)*'4-Buget cerere'!$E$48/'4-Buget cerere'!$E$42),0,('1-Inputuri'!M79+'1-Inputuri'!M116)*'4-Buget cerere'!$E$48/'4-Buget cerere'!$E$42)</f>
        <v>0</v>
      </c>
      <c r="M33" s="267">
        <f>IF(ISERROR(('1-Inputuri'!N79+'1-Inputuri'!N116)*'4-Buget cerere'!$E$48/'4-Buget cerere'!$E$42),0,('1-Inputuri'!N79+'1-Inputuri'!N116)*'4-Buget cerere'!$E$48/'4-Buget cerere'!$E$42)</f>
        <v>0</v>
      </c>
      <c r="N33" s="267">
        <f>IF(ISERROR(('1-Inputuri'!O79+'1-Inputuri'!O116)*'4-Buget cerere'!$E$48/'4-Buget cerere'!$E$42),0,('1-Inputuri'!O79+'1-Inputuri'!O116)*'4-Buget cerere'!$E$48/'4-Buget cerere'!$E$42)</f>
        <v>0</v>
      </c>
      <c r="O33" s="267">
        <f>IF(ISERROR(('1-Inputuri'!P79+'1-Inputuri'!P116)*'4-Buget cerere'!$E$48/'4-Buget cerere'!$E$42),0,('1-Inputuri'!P79+'1-Inputuri'!P116)*'4-Buget cerere'!$E$48/'4-Buget cerere'!$E$42)</f>
        <v>0</v>
      </c>
      <c r="P33" s="267">
        <f>IF(ISERROR(('1-Inputuri'!Q79+'1-Inputuri'!Q116)*'4-Buget cerere'!$E$48/'4-Buget cerere'!$E$42),0,('1-Inputuri'!Q79+'1-Inputuri'!Q116)*'4-Buget cerere'!$E$48/'4-Buget cerere'!$E$42)</f>
        <v>0</v>
      </c>
      <c r="Q33" s="267">
        <f>IF(ISERROR(('1-Inputuri'!R79+'1-Inputuri'!R116)*'4-Buget cerere'!$E$48/'4-Buget cerere'!$E$42),0,('1-Inputuri'!R79+'1-Inputuri'!R116)*'4-Buget cerere'!$E$48/'4-Buget cerere'!$E$42)</f>
        <v>0</v>
      </c>
      <c r="R33" s="267">
        <f>IF(ISERROR(('1-Inputuri'!S79+'1-Inputuri'!S116)*'4-Buget cerere'!$E$48/'4-Buget cerere'!$E$42),0,('1-Inputuri'!S79+'1-Inputuri'!S116)*'4-Buget cerere'!$E$48/'4-Buget cerere'!$E$42)</f>
        <v>0</v>
      </c>
      <c r="S33" s="267">
        <f>IF(ISERROR(('1-Inputuri'!T79+'1-Inputuri'!T116)*'4-Buget cerere'!$E$48/'4-Buget cerere'!$E$42),0,('1-Inputuri'!T79+'1-Inputuri'!T116)*'4-Buget cerere'!$E$48/'4-Buget cerere'!$E$42)</f>
        <v>0</v>
      </c>
      <c r="T33" s="267">
        <f>IF(ISERROR(('1-Inputuri'!U79+'1-Inputuri'!U116)*'4-Buget cerere'!$E$48/'4-Buget cerere'!$E$42),0,('1-Inputuri'!U79+'1-Inputuri'!U116)*'4-Buget cerere'!$E$48/'4-Buget cerere'!$E$42)</f>
        <v>0</v>
      </c>
      <c r="U33" s="267">
        <f>IF(ISERROR(('1-Inputuri'!V79+'1-Inputuri'!V116)*'4-Buget cerere'!$E$48/'4-Buget cerere'!$E$42),0,('1-Inputuri'!V79+'1-Inputuri'!V116)*'4-Buget cerere'!$E$48/'4-Buget cerere'!$E$42)</f>
        <v>0</v>
      </c>
      <c r="V33" s="267">
        <f>IF(ISERROR(('1-Inputuri'!W79+'1-Inputuri'!W116)*'4-Buget cerere'!$E$48/'4-Buget cerere'!$E$42),0,('1-Inputuri'!W79+'1-Inputuri'!W116)*'4-Buget cerere'!$E$48/'4-Buget cerere'!$E$42)</f>
        <v>0</v>
      </c>
      <c r="W33" s="267">
        <f>IF(ISERROR(('1-Inputuri'!X79+'1-Inputuri'!X116)*'4-Buget cerere'!$E$48/'4-Buget cerere'!$E$42),0,('1-Inputuri'!X79+'1-Inputuri'!X116)*'4-Buget cerere'!$E$48/'4-Buget cerere'!$E$42)</f>
        <v>0</v>
      </c>
      <c r="X33" s="58"/>
    </row>
    <row r="34" spans="2:24" ht="13.8" outlineLevel="2" x14ac:dyDescent="0.25">
      <c r="B34" s="58"/>
      <c r="C34" s="295"/>
      <c r="D34" s="414" t="s">
        <v>142</v>
      </c>
      <c r="E34" s="415"/>
      <c r="F34" s="58"/>
      <c r="G34" s="102" t="s">
        <v>62</v>
      </c>
      <c r="H34" s="58"/>
      <c r="I34" s="138">
        <f>I22+I27+I28+I29+I30+I31+I32</f>
        <v>0</v>
      </c>
      <c r="J34" s="138">
        <f t="shared" ref="J34:W34" si="5">J22+J27+J28+J29+J30+J31+J32</f>
        <v>0</v>
      </c>
      <c r="K34" s="138">
        <f t="shared" si="5"/>
        <v>0</v>
      </c>
      <c r="L34" s="138">
        <f t="shared" si="5"/>
        <v>0</v>
      </c>
      <c r="M34" s="138">
        <f t="shared" si="5"/>
        <v>0</v>
      </c>
      <c r="N34" s="138">
        <f t="shared" si="5"/>
        <v>0</v>
      </c>
      <c r="O34" s="138">
        <f t="shared" si="5"/>
        <v>0</v>
      </c>
      <c r="P34" s="138">
        <f t="shared" si="5"/>
        <v>0</v>
      </c>
      <c r="Q34" s="138">
        <f t="shared" si="5"/>
        <v>0</v>
      </c>
      <c r="R34" s="138">
        <f t="shared" si="5"/>
        <v>0</v>
      </c>
      <c r="S34" s="138">
        <f t="shared" si="5"/>
        <v>0</v>
      </c>
      <c r="T34" s="138">
        <f t="shared" si="5"/>
        <v>0</v>
      </c>
      <c r="U34" s="138">
        <f t="shared" si="5"/>
        <v>0</v>
      </c>
      <c r="V34" s="138">
        <f t="shared" si="5"/>
        <v>0</v>
      </c>
      <c r="W34" s="138">
        <f t="shared" si="5"/>
        <v>0</v>
      </c>
      <c r="X34" s="58"/>
    </row>
    <row r="35" spans="2:24" ht="13.8" outlineLevel="2" x14ac:dyDescent="0.25">
      <c r="B35" s="58"/>
      <c r="C35" s="295">
        <v>8</v>
      </c>
      <c r="D35" s="184" t="s">
        <v>143</v>
      </c>
      <c r="E35" s="108" t="s">
        <v>137</v>
      </c>
      <c r="F35" s="58"/>
      <c r="G35" s="102" t="s">
        <v>62</v>
      </c>
      <c r="H35" s="58"/>
      <c r="I35" s="223">
        <f>'2-Bilant_Solicitant'!G146</f>
        <v>0</v>
      </c>
      <c r="J35" s="223">
        <f>'2-Bilant_Solicitant'!H146</f>
        <v>0</v>
      </c>
      <c r="K35" s="103"/>
      <c r="L35" s="103"/>
      <c r="M35" s="103"/>
      <c r="N35" s="103"/>
      <c r="O35" s="103"/>
      <c r="P35" s="103"/>
      <c r="Q35" s="103"/>
      <c r="R35" s="103"/>
      <c r="S35" s="103"/>
      <c r="T35" s="103"/>
      <c r="U35" s="103"/>
      <c r="V35" s="103"/>
      <c r="W35" s="103"/>
      <c r="X35" s="58"/>
    </row>
    <row r="36" spans="2:24" ht="13.8" outlineLevel="2" x14ac:dyDescent="0.25">
      <c r="B36" s="58"/>
      <c r="C36" s="295"/>
      <c r="D36" s="184" t="s">
        <v>144</v>
      </c>
      <c r="E36" s="108" t="s">
        <v>137</v>
      </c>
      <c r="F36" s="58"/>
      <c r="G36" s="102" t="s">
        <v>62</v>
      </c>
      <c r="H36" s="58"/>
      <c r="I36" s="223">
        <f>'2-Bilant_Solicitant'!G147</f>
        <v>0</v>
      </c>
      <c r="J36" s="223">
        <f>'2-Bilant_Solicitant'!H147</f>
        <v>0</v>
      </c>
      <c r="K36" s="103"/>
      <c r="L36" s="103"/>
      <c r="M36" s="103"/>
      <c r="N36" s="103"/>
      <c r="O36" s="103"/>
      <c r="P36" s="103"/>
      <c r="Q36" s="103"/>
      <c r="R36" s="103"/>
      <c r="S36" s="103"/>
      <c r="T36" s="103"/>
      <c r="U36" s="103"/>
      <c r="V36" s="103"/>
      <c r="W36" s="103"/>
      <c r="X36" s="58"/>
    </row>
    <row r="37" spans="2:24" ht="13.8" outlineLevel="2" x14ac:dyDescent="0.25">
      <c r="B37" s="58"/>
      <c r="C37" s="295"/>
      <c r="D37" s="184" t="s">
        <v>145</v>
      </c>
      <c r="E37" s="108" t="s">
        <v>137</v>
      </c>
      <c r="F37" s="58"/>
      <c r="G37" s="102" t="s">
        <v>62</v>
      </c>
      <c r="H37" s="58"/>
      <c r="I37" s="223">
        <f>'2-Bilant_Solicitant'!G148</f>
        <v>0</v>
      </c>
      <c r="J37" s="223">
        <f>'2-Bilant_Solicitant'!H148</f>
        <v>0</v>
      </c>
      <c r="K37" s="103"/>
      <c r="L37" s="103"/>
      <c r="M37" s="103"/>
      <c r="N37" s="103"/>
      <c r="O37" s="103"/>
      <c r="P37" s="103"/>
      <c r="Q37" s="103"/>
      <c r="R37" s="103"/>
      <c r="S37" s="103"/>
      <c r="T37" s="103"/>
      <c r="U37" s="103"/>
      <c r="V37" s="103"/>
      <c r="W37" s="103"/>
      <c r="X37" s="58"/>
    </row>
    <row r="38" spans="2:24" ht="13.8" outlineLevel="2" x14ac:dyDescent="0.25">
      <c r="B38" s="58"/>
      <c r="C38" s="295"/>
      <c r="D38" s="184" t="s">
        <v>146</v>
      </c>
      <c r="E38" s="108" t="s">
        <v>137</v>
      </c>
      <c r="F38" s="58"/>
      <c r="G38" s="102" t="s">
        <v>62</v>
      </c>
      <c r="H38" s="58"/>
      <c r="I38" s="223">
        <f>'2-Bilant_Solicitant'!G149</f>
        <v>0</v>
      </c>
      <c r="J38" s="223">
        <f>'2-Bilant_Solicitant'!H149</f>
        <v>0</v>
      </c>
      <c r="K38" s="103"/>
      <c r="L38" s="103"/>
      <c r="M38" s="103"/>
      <c r="N38" s="103"/>
      <c r="O38" s="103"/>
      <c r="P38" s="103"/>
      <c r="Q38" s="103"/>
      <c r="R38" s="103"/>
      <c r="S38" s="103"/>
      <c r="T38" s="103"/>
      <c r="U38" s="103"/>
      <c r="V38" s="103"/>
      <c r="W38" s="103"/>
      <c r="X38" s="58"/>
    </row>
    <row r="39" spans="2:24" ht="13.8" outlineLevel="2" x14ac:dyDescent="0.25">
      <c r="B39" s="58"/>
      <c r="C39" s="295"/>
      <c r="D39" s="184" t="s">
        <v>147</v>
      </c>
      <c r="E39" s="108" t="s">
        <v>136</v>
      </c>
      <c r="F39" s="58"/>
      <c r="G39" s="102" t="s">
        <v>62</v>
      </c>
      <c r="H39" s="58"/>
      <c r="I39" s="223">
        <f>'2-Bilant_Solicitant'!G150</f>
        <v>0</v>
      </c>
      <c r="J39" s="223">
        <f>'2-Bilant_Solicitant'!H150</f>
        <v>0</v>
      </c>
      <c r="K39" s="103"/>
      <c r="L39" s="103"/>
      <c r="M39" s="103"/>
      <c r="N39" s="103"/>
      <c r="O39" s="103"/>
      <c r="P39" s="103"/>
      <c r="Q39" s="103"/>
      <c r="R39" s="103"/>
      <c r="S39" s="103"/>
      <c r="T39" s="103"/>
      <c r="U39" s="103"/>
      <c r="V39" s="103"/>
      <c r="W39" s="103"/>
      <c r="X39" s="58"/>
    </row>
    <row r="40" spans="2:24" ht="13.8" outlineLevel="2" x14ac:dyDescent="0.25">
      <c r="B40" s="58"/>
      <c r="C40" s="295">
        <v>9</v>
      </c>
      <c r="D40" s="184" t="s">
        <v>148</v>
      </c>
      <c r="E40" s="108" t="s">
        <v>137</v>
      </c>
      <c r="F40" s="58"/>
      <c r="G40" s="102" t="s">
        <v>62</v>
      </c>
      <c r="H40" s="58"/>
      <c r="I40" s="223">
        <f>'2-Bilant_Solicitant'!G151</f>
        <v>0</v>
      </c>
      <c r="J40" s="223">
        <f>'2-Bilant_Solicitant'!H151</f>
        <v>0</v>
      </c>
      <c r="K40" s="103"/>
      <c r="L40" s="103"/>
      <c r="M40" s="103"/>
      <c r="N40" s="103"/>
      <c r="O40" s="103"/>
      <c r="P40" s="103"/>
      <c r="Q40" s="103"/>
      <c r="R40" s="103"/>
      <c r="S40" s="103"/>
      <c r="T40" s="103"/>
      <c r="U40" s="103"/>
      <c r="V40" s="103"/>
      <c r="W40" s="103"/>
      <c r="X40" s="58"/>
    </row>
    <row r="41" spans="2:24" ht="13.8" outlineLevel="2" x14ac:dyDescent="0.25">
      <c r="B41" s="58"/>
      <c r="C41" s="295"/>
      <c r="D41" s="300" t="s">
        <v>437</v>
      </c>
      <c r="E41" s="301"/>
      <c r="F41" s="302"/>
      <c r="G41" s="303" t="s">
        <v>438</v>
      </c>
      <c r="H41" s="58"/>
      <c r="I41" s="304"/>
      <c r="J41" s="304"/>
      <c r="K41" s="304"/>
      <c r="L41" s="304"/>
      <c r="M41" s="304"/>
      <c r="N41" s="304"/>
      <c r="O41" s="304"/>
      <c r="P41" s="304"/>
      <c r="Q41" s="304"/>
      <c r="R41" s="304"/>
      <c r="S41" s="304"/>
      <c r="T41" s="304"/>
      <c r="U41" s="304"/>
      <c r="V41" s="304"/>
      <c r="W41" s="304"/>
      <c r="X41" s="58"/>
    </row>
    <row r="42" spans="2:24" ht="13.8" outlineLevel="2" x14ac:dyDescent="0.25">
      <c r="B42" s="58"/>
      <c r="C42" s="295">
        <v>10</v>
      </c>
      <c r="D42" s="184" t="s">
        <v>149</v>
      </c>
      <c r="E42" s="108" t="s">
        <v>137</v>
      </c>
      <c r="F42" s="58"/>
      <c r="G42" s="102" t="s">
        <v>62</v>
      </c>
      <c r="H42" s="58"/>
      <c r="I42" s="135">
        <f>I43-I44</f>
        <v>0</v>
      </c>
      <c r="J42" s="135">
        <f t="shared" ref="J42:W42" si="6">J43-J44</f>
        <v>0</v>
      </c>
      <c r="K42" s="135">
        <f t="shared" si="6"/>
        <v>0</v>
      </c>
      <c r="L42" s="135">
        <f t="shared" si="6"/>
        <v>0</v>
      </c>
      <c r="M42" s="135">
        <f t="shared" si="6"/>
        <v>0</v>
      </c>
      <c r="N42" s="135">
        <f t="shared" si="6"/>
        <v>0</v>
      </c>
      <c r="O42" s="135">
        <f t="shared" si="6"/>
        <v>0</v>
      </c>
      <c r="P42" s="135">
        <f t="shared" si="6"/>
        <v>0</v>
      </c>
      <c r="Q42" s="135">
        <f t="shared" si="6"/>
        <v>0</v>
      </c>
      <c r="R42" s="135">
        <f t="shared" si="6"/>
        <v>0</v>
      </c>
      <c r="S42" s="135">
        <f t="shared" si="6"/>
        <v>0</v>
      </c>
      <c r="T42" s="135">
        <f t="shared" si="6"/>
        <v>0</v>
      </c>
      <c r="U42" s="135">
        <f t="shared" si="6"/>
        <v>0</v>
      </c>
      <c r="V42" s="135">
        <f t="shared" si="6"/>
        <v>0</v>
      </c>
      <c r="W42" s="135">
        <f t="shared" si="6"/>
        <v>0</v>
      </c>
      <c r="X42" s="58"/>
    </row>
    <row r="43" spans="2:24" ht="13.8" outlineLevel="2" x14ac:dyDescent="0.25">
      <c r="B43" s="58"/>
      <c r="C43" s="295"/>
      <c r="D43" s="184" t="s">
        <v>150</v>
      </c>
      <c r="E43" s="108" t="s">
        <v>137</v>
      </c>
      <c r="F43" s="58"/>
      <c r="G43" s="102" t="s">
        <v>62</v>
      </c>
      <c r="H43" s="58"/>
      <c r="I43" s="223">
        <f>'2-Bilant_Solicitant'!G155</f>
        <v>0</v>
      </c>
      <c r="J43" s="223">
        <f>'2-Bilant_Solicitant'!H155</f>
        <v>0</v>
      </c>
      <c r="K43" s="135">
        <f>'1-Inputuri'!L79+'1-Inputuri'!L81+'1-Inputuri'!L116+'1-Inputuri'!L118</f>
        <v>0</v>
      </c>
      <c r="L43" s="135">
        <f>'1-Inputuri'!M79+'1-Inputuri'!M81+'1-Inputuri'!M116+'1-Inputuri'!M118</f>
        <v>0</v>
      </c>
      <c r="M43" s="135">
        <f>'1-Inputuri'!N79+'1-Inputuri'!N81+'1-Inputuri'!N116+'1-Inputuri'!N118</f>
        <v>0</v>
      </c>
      <c r="N43" s="135">
        <f>'1-Inputuri'!O79+'1-Inputuri'!O81+'1-Inputuri'!O116+'1-Inputuri'!O118</f>
        <v>0</v>
      </c>
      <c r="O43" s="135">
        <f>'1-Inputuri'!P79+'1-Inputuri'!P81+'1-Inputuri'!P116+'1-Inputuri'!P118</f>
        <v>0</v>
      </c>
      <c r="P43" s="135">
        <f>'1-Inputuri'!Q79+'1-Inputuri'!Q81+'1-Inputuri'!Q116+'1-Inputuri'!Q118</f>
        <v>0</v>
      </c>
      <c r="Q43" s="135">
        <f>'1-Inputuri'!R79+'1-Inputuri'!R81+'1-Inputuri'!R116+'1-Inputuri'!R118</f>
        <v>0</v>
      </c>
      <c r="R43" s="135">
        <f>'1-Inputuri'!S79+'1-Inputuri'!S81+'1-Inputuri'!S116+'1-Inputuri'!S118</f>
        <v>0</v>
      </c>
      <c r="S43" s="135">
        <f>'1-Inputuri'!T79+'1-Inputuri'!T81+'1-Inputuri'!T116+'1-Inputuri'!T118</f>
        <v>0</v>
      </c>
      <c r="T43" s="135">
        <f>'1-Inputuri'!U79+'1-Inputuri'!U81+'1-Inputuri'!U116+'1-Inputuri'!U118</f>
        <v>0</v>
      </c>
      <c r="U43" s="135">
        <f>'1-Inputuri'!V79+'1-Inputuri'!V81+'1-Inputuri'!V116+'1-Inputuri'!V118</f>
        <v>0</v>
      </c>
      <c r="V43" s="135">
        <f>'1-Inputuri'!W79+'1-Inputuri'!W81+'1-Inputuri'!W116+'1-Inputuri'!W118</f>
        <v>0</v>
      </c>
      <c r="W43" s="135">
        <f>'1-Inputuri'!X79+'1-Inputuri'!X81+'1-Inputuri'!X116+'1-Inputuri'!X118</f>
        <v>0</v>
      </c>
      <c r="X43" s="58"/>
    </row>
    <row r="44" spans="2:24" ht="13.8" outlineLevel="2" x14ac:dyDescent="0.25">
      <c r="B44" s="58"/>
      <c r="C44" s="295"/>
      <c r="D44" s="184" t="s">
        <v>151</v>
      </c>
      <c r="E44" s="108" t="s">
        <v>136</v>
      </c>
      <c r="F44" s="58"/>
      <c r="G44" s="102" t="s">
        <v>62</v>
      </c>
      <c r="H44" s="58"/>
      <c r="I44" s="223">
        <f>'2-Bilant_Solicitant'!G156</f>
        <v>0</v>
      </c>
      <c r="J44" s="223">
        <f>'2-Bilant_Solicitant'!H156</f>
        <v>0</v>
      </c>
      <c r="K44" s="103"/>
      <c r="L44" s="103"/>
      <c r="M44" s="103"/>
      <c r="N44" s="103"/>
      <c r="O44" s="103"/>
      <c r="P44" s="103"/>
      <c r="Q44" s="103"/>
      <c r="R44" s="103"/>
      <c r="S44" s="103"/>
      <c r="T44" s="103"/>
      <c r="U44" s="103"/>
      <c r="V44" s="103"/>
      <c r="W44" s="103"/>
      <c r="X44" s="58"/>
    </row>
    <row r="45" spans="2:24" ht="13.8" outlineLevel="2" x14ac:dyDescent="0.25">
      <c r="B45" s="58"/>
      <c r="C45" s="295"/>
      <c r="D45" s="184" t="s">
        <v>152</v>
      </c>
      <c r="E45" s="108" t="s">
        <v>137</v>
      </c>
      <c r="F45" s="58"/>
      <c r="G45" s="102" t="s">
        <v>62</v>
      </c>
      <c r="H45" s="58"/>
      <c r="I45" s="135">
        <f>I46-I47</f>
        <v>0</v>
      </c>
      <c r="J45" s="135">
        <f t="shared" ref="J45:W45" si="7">J46-J47</f>
        <v>0</v>
      </c>
      <c r="K45" s="135">
        <f t="shared" si="7"/>
        <v>0</v>
      </c>
      <c r="L45" s="135">
        <f t="shared" si="7"/>
        <v>0</v>
      </c>
      <c r="M45" s="135">
        <f t="shared" si="7"/>
        <v>0</v>
      </c>
      <c r="N45" s="135">
        <f t="shared" si="7"/>
        <v>0</v>
      </c>
      <c r="O45" s="135">
        <f t="shared" si="7"/>
        <v>0</v>
      </c>
      <c r="P45" s="135">
        <f t="shared" si="7"/>
        <v>0</v>
      </c>
      <c r="Q45" s="135">
        <f t="shared" si="7"/>
        <v>0</v>
      </c>
      <c r="R45" s="135">
        <f t="shared" si="7"/>
        <v>0</v>
      </c>
      <c r="S45" s="135">
        <f t="shared" si="7"/>
        <v>0</v>
      </c>
      <c r="T45" s="135">
        <f t="shared" si="7"/>
        <v>0</v>
      </c>
      <c r="U45" s="135">
        <f t="shared" si="7"/>
        <v>0</v>
      </c>
      <c r="V45" s="135">
        <f t="shared" si="7"/>
        <v>0</v>
      </c>
      <c r="W45" s="135">
        <f t="shared" si="7"/>
        <v>0</v>
      </c>
      <c r="X45" s="58"/>
    </row>
    <row r="46" spans="2:24" ht="13.8" outlineLevel="2" x14ac:dyDescent="0.25">
      <c r="B46" s="58"/>
      <c r="C46" s="295"/>
      <c r="D46" s="184" t="s">
        <v>150</v>
      </c>
      <c r="E46" s="108" t="s">
        <v>137</v>
      </c>
      <c r="F46" s="58"/>
      <c r="G46" s="102" t="s">
        <v>62</v>
      </c>
      <c r="H46" s="58"/>
      <c r="I46" s="223">
        <f>'2-Bilant_Solicitant'!G158</f>
        <v>0</v>
      </c>
      <c r="J46" s="223">
        <f>'2-Bilant_Solicitant'!H158</f>
        <v>0</v>
      </c>
      <c r="K46" s="103"/>
      <c r="L46" s="103"/>
      <c r="M46" s="103"/>
      <c r="N46" s="103"/>
      <c r="O46" s="103"/>
      <c r="P46" s="103"/>
      <c r="Q46" s="103"/>
      <c r="R46" s="103"/>
      <c r="S46" s="103"/>
      <c r="T46" s="103"/>
      <c r="U46" s="103"/>
      <c r="V46" s="103"/>
      <c r="W46" s="103"/>
      <c r="X46" s="58"/>
    </row>
    <row r="47" spans="2:24" ht="13.8" outlineLevel="2" x14ac:dyDescent="0.25">
      <c r="B47" s="58"/>
      <c r="C47" s="295"/>
      <c r="D47" s="184" t="s">
        <v>151</v>
      </c>
      <c r="E47" s="108" t="s">
        <v>136</v>
      </c>
      <c r="F47" s="58"/>
      <c r="G47" s="102" t="s">
        <v>62</v>
      </c>
      <c r="H47" s="58"/>
      <c r="I47" s="223">
        <f>'2-Bilant_Solicitant'!G159</f>
        <v>0</v>
      </c>
      <c r="J47" s="223">
        <f>'2-Bilant_Solicitant'!H159</f>
        <v>0</v>
      </c>
      <c r="K47" s="103"/>
      <c r="L47" s="103"/>
      <c r="M47" s="103"/>
      <c r="N47" s="103"/>
      <c r="O47" s="103"/>
      <c r="P47" s="103"/>
      <c r="Q47" s="103"/>
      <c r="R47" s="103"/>
      <c r="S47" s="103"/>
      <c r="T47" s="103"/>
      <c r="U47" s="103"/>
      <c r="V47" s="103"/>
      <c r="W47" s="103"/>
      <c r="X47" s="58"/>
    </row>
    <row r="48" spans="2:24" ht="13.8" outlineLevel="2" x14ac:dyDescent="0.25">
      <c r="B48" s="58"/>
      <c r="C48" s="295">
        <v>11</v>
      </c>
      <c r="D48" s="184" t="s">
        <v>153</v>
      </c>
      <c r="E48" s="108" t="s">
        <v>137</v>
      </c>
      <c r="F48" s="58"/>
      <c r="G48" s="102" t="s">
        <v>62</v>
      </c>
      <c r="H48" s="58"/>
      <c r="I48" s="223">
        <f>'2-Bilant_Solicitant'!G160</f>
        <v>0</v>
      </c>
      <c r="J48" s="223">
        <f>'2-Bilant_Solicitant'!H160</f>
        <v>0</v>
      </c>
      <c r="K48" s="103"/>
      <c r="L48" s="103"/>
      <c r="M48" s="103"/>
      <c r="N48" s="103"/>
      <c r="O48" s="103"/>
      <c r="P48" s="103"/>
      <c r="Q48" s="103"/>
      <c r="R48" s="103"/>
      <c r="S48" s="103"/>
      <c r="T48" s="103"/>
      <c r="U48" s="103"/>
      <c r="V48" s="103"/>
      <c r="W48" s="103"/>
      <c r="X48" s="58"/>
    </row>
    <row r="49" spans="2:24" ht="13.8" outlineLevel="2" x14ac:dyDescent="0.25">
      <c r="B49" s="58"/>
      <c r="C49" s="295"/>
      <c r="D49" s="414" t="s">
        <v>154</v>
      </c>
      <c r="E49" s="415"/>
      <c r="F49" s="58"/>
      <c r="G49" s="102" t="s">
        <v>62</v>
      </c>
      <c r="H49" s="58"/>
      <c r="I49" s="138">
        <f t="shared" ref="I49:W49" si="8">I35+I36+I37+I38-I39+I40+I42+I45+I48</f>
        <v>0</v>
      </c>
      <c r="J49" s="138">
        <f t="shared" si="8"/>
        <v>0</v>
      </c>
      <c r="K49" s="138">
        <f t="shared" si="8"/>
        <v>0</v>
      </c>
      <c r="L49" s="138">
        <f t="shared" si="8"/>
        <v>0</v>
      </c>
      <c r="M49" s="138">
        <f t="shared" si="8"/>
        <v>0</v>
      </c>
      <c r="N49" s="138">
        <f t="shared" si="8"/>
        <v>0</v>
      </c>
      <c r="O49" s="138">
        <f t="shared" si="8"/>
        <v>0</v>
      </c>
      <c r="P49" s="138">
        <f t="shared" si="8"/>
        <v>0</v>
      </c>
      <c r="Q49" s="138">
        <f t="shared" si="8"/>
        <v>0</v>
      </c>
      <c r="R49" s="138">
        <f t="shared" si="8"/>
        <v>0</v>
      </c>
      <c r="S49" s="138">
        <f t="shared" si="8"/>
        <v>0</v>
      </c>
      <c r="T49" s="138">
        <f t="shared" si="8"/>
        <v>0</v>
      </c>
      <c r="U49" s="138">
        <f t="shared" si="8"/>
        <v>0</v>
      </c>
      <c r="V49" s="138">
        <f t="shared" si="8"/>
        <v>0</v>
      </c>
      <c r="W49" s="138">
        <f t="shared" si="8"/>
        <v>0</v>
      </c>
      <c r="X49" s="58"/>
    </row>
    <row r="50" spans="2:24" ht="13.8" outlineLevel="2" x14ac:dyDescent="0.25">
      <c r="B50" s="58"/>
      <c r="C50" s="295"/>
      <c r="D50" s="416" t="s">
        <v>156</v>
      </c>
      <c r="E50" s="417"/>
      <c r="F50" s="67"/>
      <c r="G50" s="102" t="s">
        <v>62</v>
      </c>
      <c r="H50" s="58"/>
      <c r="I50" s="138">
        <f t="shared" ref="I50:W50" si="9">IF(I34&gt;=I49,I34-I49,0)</f>
        <v>0</v>
      </c>
      <c r="J50" s="138">
        <f t="shared" si="9"/>
        <v>0</v>
      </c>
      <c r="K50" s="138">
        <f t="shared" si="9"/>
        <v>0</v>
      </c>
      <c r="L50" s="138">
        <f t="shared" si="9"/>
        <v>0</v>
      </c>
      <c r="M50" s="138">
        <f t="shared" si="9"/>
        <v>0</v>
      </c>
      <c r="N50" s="138">
        <f t="shared" si="9"/>
        <v>0</v>
      </c>
      <c r="O50" s="138">
        <f t="shared" si="9"/>
        <v>0</v>
      </c>
      <c r="P50" s="138">
        <f t="shared" si="9"/>
        <v>0</v>
      </c>
      <c r="Q50" s="138">
        <f t="shared" si="9"/>
        <v>0</v>
      </c>
      <c r="R50" s="138">
        <f t="shared" si="9"/>
        <v>0</v>
      </c>
      <c r="S50" s="138">
        <f t="shared" si="9"/>
        <v>0</v>
      </c>
      <c r="T50" s="138">
        <f t="shared" si="9"/>
        <v>0</v>
      </c>
      <c r="U50" s="138">
        <f t="shared" si="9"/>
        <v>0</v>
      </c>
      <c r="V50" s="138">
        <f t="shared" si="9"/>
        <v>0</v>
      </c>
      <c r="W50" s="138">
        <f t="shared" si="9"/>
        <v>0</v>
      </c>
      <c r="X50" s="58"/>
    </row>
    <row r="51" spans="2:24" ht="13.8" outlineLevel="2" x14ac:dyDescent="0.25">
      <c r="B51" s="58"/>
      <c r="C51" s="295"/>
      <c r="D51" s="416" t="s">
        <v>155</v>
      </c>
      <c r="E51" s="417"/>
      <c r="F51" s="58"/>
      <c r="G51" s="102" t="s">
        <v>62</v>
      </c>
      <c r="H51" s="58"/>
      <c r="I51" s="138">
        <f t="shared" ref="I51:W51" si="10">IF(I34&gt;=I49,0,I49-I34)</f>
        <v>0</v>
      </c>
      <c r="J51" s="138">
        <f t="shared" si="10"/>
        <v>0</v>
      </c>
      <c r="K51" s="138">
        <f t="shared" si="10"/>
        <v>0</v>
      </c>
      <c r="L51" s="138">
        <f t="shared" si="10"/>
        <v>0</v>
      </c>
      <c r="M51" s="138">
        <f t="shared" si="10"/>
        <v>0</v>
      </c>
      <c r="N51" s="138">
        <f t="shared" si="10"/>
        <v>0</v>
      </c>
      <c r="O51" s="138">
        <f t="shared" si="10"/>
        <v>0</v>
      </c>
      <c r="P51" s="138">
        <f t="shared" si="10"/>
        <v>0</v>
      </c>
      <c r="Q51" s="138">
        <f t="shared" si="10"/>
        <v>0</v>
      </c>
      <c r="R51" s="138">
        <f t="shared" si="10"/>
        <v>0</v>
      </c>
      <c r="S51" s="138">
        <f t="shared" si="10"/>
        <v>0</v>
      </c>
      <c r="T51" s="138">
        <f t="shared" si="10"/>
        <v>0</v>
      </c>
      <c r="U51" s="138">
        <f t="shared" si="10"/>
        <v>0</v>
      </c>
      <c r="V51" s="138">
        <f t="shared" si="10"/>
        <v>0</v>
      </c>
      <c r="W51" s="138">
        <f t="shared" si="10"/>
        <v>0</v>
      </c>
      <c r="X51" s="58"/>
    </row>
    <row r="52" spans="2:24" ht="13.8" outlineLevel="2" x14ac:dyDescent="0.25">
      <c r="B52" s="58"/>
      <c r="C52" s="295">
        <v>12</v>
      </c>
      <c r="D52" s="184" t="s">
        <v>157</v>
      </c>
      <c r="E52" s="108" t="s">
        <v>136</v>
      </c>
      <c r="F52" s="58"/>
      <c r="G52" s="102" t="s">
        <v>62</v>
      </c>
      <c r="H52" s="58"/>
      <c r="I52" s="223">
        <f>'2-Bilant_Solicitant'!G174</f>
        <v>0</v>
      </c>
      <c r="J52" s="223">
        <f>'2-Bilant_Solicitant'!H174</f>
        <v>0</v>
      </c>
      <c r="K52" s="103"/>
      <c r="L52" s="103"/>
      <c r="M52" s="103"/>
      <c r="N52" s="103"/>
      <c r="O52" s="103"/>
      <c r="P52" s="103"/>
      <c r="Q52" s="103"/>
      <c r="R52" s="103"/>
      <c r="S52" s="103"/>
      <c r="T52" s="103"/>
      <c r="U52" s="103"/>
      <c r="V52" s="103"/>
      <c r="W52" s="103"/>
      <c r="X52" s="58"/>
    </row>
    <row r="53" spans="2:24" ht="13.8" outlineLevel="2" x14ac:dyDescent="0.25">
      <c r="B53" s="58"/>
      <c r="C53" s="295">
        <v>13</v>
      </c>
      <c r="D53" s="184" t="s">
        <v>158</v>
      </c>
      <c r="E53" s="108" t="s">
        <v>136</v>
      </c>
      <c r="F53" s="58"/>
      <c r="G53" s="102" t="s">
        <v>62</v>
      </c>
      <c r="H53" s="58"/>
      <c r="I53" s="223">
        <f>'2-Bilant_Solicitant'!G175</f>
        <v>0</v>
      </c>
      <c r="J53" s="223">
        <f>'2-Bilant_Solicitant'!H175</f>
        <v>0</v>
      </c>
      <c r="K53" s="103"/>
      <c r="L53" s="103"/>
      <c r="M53" s="103"/>
      <c r="N53" s="103"/>
      <c r="O53" s="103"/>
      <c r="P53" s="103"/>
      <c r="Q53" s="103"/>
      <c r="R53" s="103"/>
      <c r="S53" s="103"/>
      <c r="T53" s="103"/>
      <c r="U53" s="103"/>
      <c r="V53" s="103"/>
      <c r="W53" s="103"/>
      <c r="X53" s="58"/>
    </row>
    <row r="54" spans="2:24" ht="13.8" outlineLevel="2" x14ac:dyDescent="0.25">
      <c r="B54" s="58"/>
      <c r="C54" s="295">
        <v>14</v>
      </c>
      <c r="D54" s="184" t="s">
        <v>159</v>
      </c>
      <c r="E54" s="108" t="s">
        <v>136</v>
      </c>
      <c r="F54" s="58"/>
      <c r="G54" s="102" t="s">
        <v>62</v>
      </c>
      <c r="H54" s="58"/>
      <c r="I54" s="223">
        <f>'2-Bilant_Solicitant'!G176</f>
        <v>0</v>
      </c>
      <c r="J54" s="223">
        <f>'2-Bilant_Solicitant'!H176</f>
        <v>0</v>
      </c>
      <c r="K54" s="103"/>
      <c r="L54" s="103"/>
      <c r="M54" s="103"/>
      <c r="N54" s="103"/>
      <c r="O54" s="103"/>
      <c r="P54" s="103"/>
      <c r="Q54" s="103"/>
      <c r="R54" s="103"/>
      <c r="S54" s="103"/>
      <c r="T54" s="103"/>
      <c r="U54" s="103"/>
      <c r="V54" s="103"/>
      <c r="W54" s="103"/>
      <c r="X54" s="58"/>
    </row>
    <row r="55" spans="2:24" ht="13.8" outlineLevel="2" x14ac:dyDescent="0.25">
      <c r="B55" s="58"/>
      <c r="C55" s="295">
        <v>15</v>
      </c>
      <c r="D55" s="184" t="s">
        <v>160</v>
      </c>
      <c r="E55" s="108" t="s">
        <v>136</v>
      </c>
      <c r="F55" s="58"/>
      <c r="G55" s="102" t="s">
        <v>62</v>
      </c>
      <c r="H55" s="58"/>
      <c r="I55" s="223">
        <f>'2-Bilant_Solicitant'!G177</f>
        <v>0</v>
      </c>
      <c r="J55" s="223">
        <f>'2-Bilant_Solicitant'!H177</f>
        <v>0</v>
      </c>
      <c r="K55" s="103"/>
      <c r="L55" s="103"/>
      <c r="M55" s="103"/>
      <c r="N55" s="103"/>
      <c r="O55" s="103"/>
      <c r="P55" s="103"/>
      <c r="Q55" s="103"/>
      <c r="R55" s="103"/>
      <c r="S55" s="103"/>
      <c r="T55" s="103"/>
      <c r="U55" s="103"/>
      <c r="V55" s="103"/>
      <c r="W55" s="103"/>
      <c r="X55" s="58"/>
    </row>
    <row r="56" spans="2:24" ht="13.8" outlineLevel="2" x14ac:dyDescent="0.25">
      <c r="B56" s="58"/>
      <c r="C56" s="295"/>
      <c r="D56" s="414" t="s">
        <v>161</v>
      </c>
      <c r="E56" s="415"/>
      <c r="F56" s="58"/>
      <c r="G56" s="102" t="s">
        <v>62</v>
      </c>
      <c r="H56" s="58"/>
      <c r="I56" s="138">
        <f>I52+I53+I54+I55</f>
        <v>0</v>
      </c>
      <c r="J56" s="138">
        <f t="shared" ref="J56:W56" si="11">J52+J53+J54+J55</f>
        <v>0</v>
      </c>
      <c r="K56" s="138">
        <f t="shared" si="11"/>
        <v>0</v>
      </c>
      <c r="L56" s="138">
        <f t="shared" si="11"/>
        <v>0</v>
      </c>
      <c r="M56" s="138">
        <f t="shared" si="11"/>
        <v>0</v>
      </c>
      <c r="N56" s="138">
        <f t="shared" si="11"/>
        <v>0</v>
      </c>
      <c r="O56" s="138">
        <f t="shared" si="11"/>
        <v>0</v>
      </c>
      <c r="P56" s="138">
        <f t="shared" si="11"/>
        <v>0</v>
      </c>
      <c r="Q56" s="138">
        <f t="shared" si="11"/>
        <v>0</v>
      </c>
      <c r="R56" s="138">
        <f t="shared" si="11"/>
        <v>0</v>
      </c>
      <c r="S56" s="138">
        <f t="shared" si="11"/>
        <v>0</v>
      </c>
      <c r="T56" s="138">
        <f t="shared" si="11"/>
        <v>0</v>
      </c>
      <c r="U56" s="138">
        <f t="shared" si="11"/>
        <v>0</v>
      </c>
      <c r="V56" s="138">
        <f t="shared" si="11"/>
        <v>0</v>
      </c>
      <c r="W56" s="138">
        <f t="shared" si="11"/>
        <v>0</v>
      </c>
      <c r="X56" s="58"/>
    </row>
    <row r="57" spans="2:24" ht="27.6" outlineLevel="2" x14ac:dyDescent="0.25">
      <c r="B57" s="58"/>
      <c r="C57" s="295">
        <v>16</v>
      </c>
      <c r="D57" s="184" t="s">
        <v>162</v>
      </c>
      <c r="E57" s="108"/>
      <c r="F57" s="58"/>
      <c r="G57" s="102" t="s">
        <v>62</v>
      </c>
      <c r="H57" s="58"/>
      <c r="I57" s="135">
        <f>I58-I59</f>
        <v>0</v>
      </c>
      <c r="J57" s="135">
        <f t="shared" ref="J57:W57" si="12">J58-J59</f>
        <v>0</v>
      </c>
      <c r="K57" s="135">
        <f t="shared" si="12"/>
        <v>0</v>
      </c>
      <c r="L57" s="135">
        <f t="shared" si="12"/>
        <v>0</v>
      </c>
      <c r="M57" s="135">
        <f t="shared" si="12"/>
        <v>0</v>
      </c>
      <c r="N57" s="135">
        <f t="shared" si="12"/>
        <v>0</v>
      </c>
      <c r="O57" s="135">
        <f t="shared" si="12"/>
        <v>0</v>
      </c>
      <c r="P57" s="135">
        <f t="shared" si="12"/>
        <v>0</v>
      </c>
      <c r="Q57" s="135">
        <f t="shared" si="12"/>
        <v>0</v>
      </c>
      <c r="R57" s="135">
        <f t="shared" si="12"/>
        <v>0</v>
      </c>
      <c r="S57" s="135">
        <f t="shared" si="12"/>
        <v>0</v>
      </c>
      <c r="T57" s="135">
        <f t="shared" si="12"/>
        <v>0</v>
      </c>
      <c r="U57" s="135">
        <f t="shared" si="12"/>
        <v>0</v>
      </c>
      <c r="V57" s="135">
        <f t="shared" si="12"/>
        <v>0</v>
      </c>
      <c r="W57" s="135">
        <f t="shared" si="12"/>
        <v>0</v>
      </c>
      <c r="X57" s="58"/>
    </row>
    <row r="58" spans="2:24" ht="13.8" outlineLevel="2" x14ac:dyDescent="0.25">
      <c r="B58" s="58"/>
      <c r="C58" s="295"/>
      <c r="D58" s="184" t="s">
        <v>150</v>
      </c>
      <c r="E58" s="108" t="s">
        <v>137</v>
      </c>
      <c r="F58" s="58"/>
      <c r="G58" s="102" t="s">
        <v>62</v>
      </c>
      <c r="H58" s="58"/>
      <c r="I58" s="223">
        <f>'2-Bilant_Solicitant'!G180</f>
        <v>0</v>
      </c>
      <c r="J58" s="223">
        <f>'2-Bilant_Solicitant'!H180</f>
        <v>0</v>
      </c>
      <c r="K58" s="103"/>
      <c r="L58" s="103"/>
      <c r="M58" s="103"/>
      <c r="N58" s="103"/>
      <c r="O58" s="103"/>
      <c r="P58" s="103"/>
      <c r="Q58" s="103"/>
      <c r="R58" s="103"/>
      <c r="S58" s="103"/>
      <c r="T58" s="103"/>
      <c r="U58" s="103"/>
      <c r="V58" s="103"/>
      <c r="W58" s="103"/>
      <c r="X58" s="58"/>
    </row>
    <row r="59" spans="2:24" ht="13.8" outlineLevel="2" x14ac:dyDescent="0.25">
      <c r="B59" s="58"/>
      <c r="C59" s="295"/>
      <c r="D59" s="184" t="s">
        <v>151</v>
      </c>
      <c r="E59" s="108" t="s">
        <v>136</v>
      </c>
      <c r="F59" s="58"/>
      <c r="G59" s="102" t="s">
        <v>62</v>
      </c>
      <c r="H59" s="58"/>
      <c r="I59" s="223">
        <f>'2-Bilant_Solicitant'!G181</f>
        <v>0</v>
      </c>
      <c r="J59" s="223">
        <f>'2-Bilant_Solicitant'!H181</f>
        <v>0</v>
      </c>
      <c r="K59" s="103"/>
      <c r="L59" s="103"/>
      <c r="M59" s="103"/>
      <c r="N59" s="103"/>
      <c r="O59" s="103"/>
      <c r="P59" s="103"/>
      <c r="Q59" s="103"/>
      <c r="R59" s="103"/>
      <c r="S59" s="103"/>
      <c r="T59" s="103"/>
      <c r="U59" s="103"/>
      <c r="V59" s="103"/>
      <c r="W59" s="103"/>
      <c r="X59" s="58"/>
    </row>
    <row r="60" spans="2:24" ht="13.8" outlineLevel="2" x14ac:dyDescent="0.25">
      <c r="B60" s="58"/>
      <c r="C60" s="295">
        <v>17</v>
      </c>
      <c r="D60" s="184" t="s">
        <v>163</v>
      </c>
      <c r="E60" s="108" t="s">
        <v>137</v>
      </c>
      <c r="F60" s="58"/>
      <c r="G60" s="102" t="s">
        <v>62</v>
      </c>
      <c r="H60" s="58"/>
      <c r="I60" s="223">
        <f>'2-Bilant_Solicitant'!G182</f>
        <v>0</v>
      </c>
      <c r="J60" s="223">
        <f>'2-Bilant_Solicitant'!H182</f>
        <v>0</v>
      </c>
      <c r="K60" s="135">
        <f>IF(ISERROR('1-Inputuri'!L135+'1-Inputuri'!L140),0,'1-Inputuri'!L135+'1-Inputuri'!L140)</f>
        <v>0</v>
      </c>
      <c r="L60" s="135">
        <f>IF(ISERROR('1-Inputuri'!M135+'1-Inputuri'!M140),0,'1-Inputuri'!M135+'1-Inputuri'!M140)</f>
        <v>0</v>
      </c>
      <c r="M60" s="135">
        <f>IF(ISERROR('1-Inputuri'!N135+'1-Inputuri'!N140),0,'1-Inputuri'!N135+'1-Inputuri'!N140)</f>
        <v>0</v>
      </c>
      <c r="N60" s="135">
        <f>IF(ISERROR('1-Inputuri'!O135+'1-Inputuri'!O140),0,'1-Inputuri'!O135+'1-Inputuri'!O140)</f>
        <v>0</v>
      </c>
      <c r="O60" s="135">
        <f>IF(ISERROR('1-Inputuri'!P135+'1-Inputuri'!P140),0,'1-Inputuri'!P135+'1-Inputuri'!P140)</f>
        <v>0</v>
      </c>
      <c r="P60" s="135">
        <f>IF(ISERROR('1-Inputuri'!Q135+'1-Inputuri'!Q140),0,'1-Inputuri'!Q135+'1-Inputuri'!Q140)</f>
        <v>0</v>
      </c>
      <c r="Q60" s="135">
        <f>IF(ISERROR('1-Inputuri'!R135+'1-Inputuri'!R140),0,'1-Inputuri'!R135+'1-Inputuri'!R140)</f>
        <v>0</v>
      </c>
      <c r="R60" s="135">
        <f>IF(ISERROR('1-Inputuri'!S135+'1-Inputuri'!S140),0,'1-Inputuri'!S135+'1-Inputuri'!S140)</f>
        <v>0</v>
      </c>
      <c r="S60" s="135">
        <f>IF(ISERROR('1-Inputuri'!T135+'1-Inputuri'!T140),0,'1-Inputuri'!T135+'1-Inputuri'!T140)</f>
        <v>0</v>
      </c>
      <c r="T60" s="135">
        <f>IF(ISERROR('1-Inputuri'!U135+'1-Inputuri'!U140),0,'1-Inputuri'!U135+'1-Inputuri'!U140)</f>
        <v>0</v>
      </c>
      <c r="U60" s="135">
        <f>IF(ISERROR('1-Inputuri'!V135+'1-Inputuri'!V140),0,'1-Inputuri'!V135+'1-Inputuri'!V140)</f>
        <v>0</v>
      </c>
      <c r="V60" s="135">
        <f>IF(ISERROR('1-Inputuri'!W135+'1-Inputuri'!W140),0,'1-Inputuri'!W135+'1-Inputuri'!W140)</f>
        <v>0</v>
      </c>
      <c r="W60" s="135">
        <f>IF(ISERROR('1-Inputuri'!X135+'1-Inputuri'!X140),0,'1-Inputuri'!X135+'1-Inputuri'!X140)</f>
        <v>0</v>
      </c>
      <c r="X60" s="58"/>
    </row>
    <row r="61" spans="2:24" ht="13.8" outlineLevel="2" x14ac:dyDescent="0.25">
      <c r="B61" s="58"/>
      <c r="C61" s="295">
        <v>18</v>
      </c>
      <c r="D61" s="184" t="s">
        <v>164</v>
      </c>
      <c r="E61" s="108" t="s">
        <v>137</v>
      </c>
      <c r="F61" s="58"/>
      <c r="G61" s="102" t="s">
        <v>62</v>
      </c>
      <c r="H61" s="58"/>
      <c r="I61" s="223">
        <f>'2-Bilant_Solicitant'!G183</f>
        <v>0</v>
      </c>
      <c r="J61" s="223">
        <f>'2-Bilant_Solicitant'!H183</f>
        <v>0</v>
      </c>
      <c r="K61" s="103"/>
      <c r="L61" s="103"/>
      <c r="M61" s="103"/>
      <c r="N61" s="103"/>
      <c r="O61" s="103"/>
      <c r="P61" s="103"/>
      <c r="Q61" s="103"/>
      <c r="R61" s="103"/>
      <c r="S61" s="103"/>
      <c r="T61" s="103"/>
      <c r="U61" s="103"/>
      <c r="V61" s="103"/>
      <c r="W61" s="103"/>
      <c r="X61" s="58"/>
    </row>
    <row r="62" spans="2:24" ht="13.8" outlineLevel="2" x14ac:dyDescent="0.25">
      <c r="B62" s="58"/>
      <c r="C62" s="295"/>
      <c r="D62" s="414" t="s">
        <v>165</v>
      </c>
      <c r="E62" s="415"/>
      <c r="F62" s="58"/>
      <c r="G62" s="102" t="s">
        <v>62</v>
      </c>
      <c r="H62" s="58"/>
      <c r="I62" s="138">
        <f>I57+I60+I61</f>
        <v>0</v>
      </c>
      <c r="J62" s="138">
        <f t="shared" ref="J62" si="13">J57+J60+J61</f>
        <v>0</v>
      </c>
      <c r="K62" s="138">
        <f>IF(ISERROR(K57+K60+K61),"",K57+K60+K61)</f>
        <v>0</v>
      </c>
      <c r="L62" s="138">
        <f t="shared" ref="L62:W62" si="14">IF(ISERROR(L57+L60+L61),"",L57+L60+L61)</f>
        <v>0</v>
      </c>
      <c r="M62" s="138">
        <f t="shared" si="14"/>
        <v>0</v>
      </c>
      <c r="N62" s="138">
        <f t="shared" si="14"/>
        <v>0</v>
      </c>
      <c r="O62" s="138">
        <f t="shared" si="14"/>
        <v>0</v>
      </c>
      <c r="P62" s="138">
        <f t="shared" si="14"/>
        <v>0</v>
      </c>
      <c r="Q62" s="138">
        <f t="shared" si="14"/>
        <v>0</v>
      </c>
      <c r="R62" s="138">
        <f t="shared" si="14"/>
        <v>0</v>
      </c>
      <c r="S62" s="138">
        <f t="shared" si="14"/>
        <v>0</v>
      </c>
      <c r="T62" s="138">
        <f t="shared" si="14"/>
        <v>0</v>
      </c>
      <c r="U62" s="138">
        <f t="shared" si="14"/>
        <v>0</v>
      </c>
      <c r="V62" s="138">
        <f t="shared" si="14"/>
        <v>0</v>
      </c>
      <c r="W62" s="138">
        <f t="shared" si="14"/>
        <v>0</v>
      </c>
      <c r="X62" s="58"/>
    </row>
    <row r="63" spans="2:24" ht="13.8" outlineLevel="2" x14ac:dyDescent="0.25">
      <c r="B63" s="58"/>
      <c r="C63" s="295"/>
      <c r="D63" s="416" t="s">
        <v>166</v>
      </c>
      <c r="E63" s="417"/>
      <c r="F63" s="58"/>
      <c r="G63" s="102" t="s">
        <v>62</v>
      </c>
      <c r="H63" s="58"/>
      <c r="I63" s="138">
        <f>IF(I56&gt;=I62,I56-I62,0)</f>
        <v>0</v>
      </c>
      <c r="J63" s="138">
        <f t="shared" ref="J63:W63" si="15">IF(J56&gt;=J62,J56-J62,0)</f>
        <v>0</v>
      </c>
      <c r="K63" s="138">
        <f t="shared" si="15"/>
        <v>0</v>
      </c>
      <c r="L63" s="138">
        <f t="shared" si="15"/>
        <v>0</v>
      </c>
      <c r="M63" s="138">
        <f t="shared" si="15"/>
        <v>0</v>
      </c>
      <c r="N63" s="138">
        <f t="shared" si="15"/>
        <v>0</v>
      </c>
      <c r="O63" s="138">
        <f t="shared" si="15"/>
        <v>0</v>
      </c>
      <c r="P63" s="138">
        <f t="shared" si="15"/>
        <v>0</v>
      </c>
      <c r="Q63" s="138">
        <f t="shared" si="15"/>
        <v>0</v>
      </c>
      <c r="R63" s="138">
        <f t="shared" si="15"/>
        <v>0</v>
      </c>
      <c r="S63" s="138">
        <f t="shared" si="15"/>
        <v>0</v>
      </c>
      <c r="T63" s="138">
        <f t="shared" si="15"/>
        <v>0</v>
      </c>
      <c r="U63" s="138">
        <f t="shared" si="15"/>
        <v>0</v>
      </c>
      <c r="V63" s="138">
        <f t="shared" si="15"/>
        <v>0</v>
      </c>
      <c r="W63" s="138">
        <f t="shared" si="15"/>
        <v>0</v>
      </c>
      <c r="X63" s="58"/>
    </row>
    <row r="64" spans="2:24" ht="13.8" outlineLevel="2" x14ac:dyDescent="0.25">
      <c r="B64" s="58"/>
      <c r="C64" s="295"/>
      <c r="D64" s="416" t="s">
        <v>167</v>
      </c>
      <c r="E64" s="417"/>
      <c r="F64" s="58"/>
      <c r="G64" s="102" t="s">
        <v>62</v>
      </c>
      <c r="H64" s="58"/>
      <c r="I64" s="138">
        <f>IF(I56&gt;=I62,0,I62-I56)</f>
        <v>0</v>
      </c>
      <c r="J64" s="138">
        <f t="shared" ref="J64" si="16">IF(J56&gt;=J62,0,J62-J56)</f>
        <v>0</v>
      </c>
      <c r="K64" s="138">
        <f>IF(K56&gt;=K62,0,K62-K56)</f>
        <v>0</v>
      </c>
      <c r="L64" s="138">
        <f t="shared" ref="L64:W64" si="17">IF(L56&gt;=L62,0,L62-L56)</f>
        <v>0</v>
      </c>
      <c r="M64" s="138">
        <f t="shared" si="17"/>
        <v>0</v>
      </c>
      <c r="N64" s="138">
        <f t="shared" si="17"/>
        <v>0</v>
      </c>
      <c r="O64" s="138">
        <f t="shared" si="17"/>
        <v>0</v>
      </c>
      <c r="P64" s="138">
        <f t="shared" si="17"/>
        <v>0</v>
      </c>
      <c r="Q64" s="138">
        <f t="shared" si="17"/>
        <v>0</v>
      </c>
      <c r="R64" s="138">
        <f t="shared" si="17"/>
        <v>0</v>
      </c>
      <c r="S64" s="138">
        <f t="shared" si="17"/>
        <v>0</v>
      </c>
      <c r="T64" s="138">
        <f t="shared" si="17"/>
        <v>0</v>
      </c>
      <c r="U64" s="138">
        <f t="shared" si="17"/>
        <v>0</v>
      </c>
      <c r="V64" s="138">
        <f t="shared" si="17"/>
        <v>0</v>
      </c>
      <c r="W64" s="138">
        <f t="shared" si="17"/>
        <v>0</v>
      </c>
      <c r="X64" s="58"/>
    </row>
    <row r="65" spans="2:24" ht="13.8" outlineLevel="2" x14ac:dyDescent="0.25">
      <c r="B65" s="58"/>
      <c r="C65" s="295"/>
      <c r="D65" s="414" t="s">
        <v>168</v>
      </c>
      <c r="E65" s="415"/>
      <c r="F65" s="58"/>
      <c r="G65" s="102" t="s">
        <v>62</v>
      </c>
      <c r="H65" s="58"/>
      <c r="I65" s="138">
        <f t="shared" ref="I65:W65" si="18">I34+I56</f>
        <v>0</v>
      </c>
      <c r="J65" s="138">
        <f t="shared" si="18"/>
        <v>0</v>
      </c>
      <c r="K65" s="138">
        <f t="shared" si="18"/>
        <v>0</v>
      </c>
      <c r="L65" s="138">
        <f t="shared" si="18"/>
        <v>0</v>
      </c>
      <c r="M65" s="138">
        <f t="shared" si="18"/>
        <v>0</v>
      </c>
      <c r="N65" s="138">
        <f t="shared" si="18"/>
        <v>0</v>
      </c>
      <c r="O65" s="138">
        <f t="shared" si="18"/>
        <v>0</v>
      </c>
      <c r="P65" s="138">
        <f t="shared" si="18"/>
        <v>0</v>
      </c>
      <c r="Q65" s="138">
        <f t="shared" si="18"/>
        <v>0</v>
      </c>
      <c r="R65" s="138">
        <f t="shared" si="18"/>
        <v>0</v>
      </c>
      <c r="S65" s="138">
        <f t="shared" si="18"/>
        <v>0</v>
      </c>
      <c r="T65" s="138">
        <f t="shared" si="18"/>
        <v>0</v>
      </c>
      <c r="U65" s="138">
        <f t="shared" si="18"/>
        <v>0</v>
      </c>
      <c r="V65" s="138">
        <f t="shared" si="18"/>
        <v>0</v>
      </c>
      <c r="W65" s="138">
        <f t="shared" si="18"/>
        <v>0</v>
      </c>
      <c r="X65" s="58"/>
    </row>
    <row r="66" spans="2:24" ht="13.8" outlineLevel="2" x14ac:dyDescent="0.25">
      <c r="B66" s="58"/>
      <c r="C66" s="295"/>
      <c r="D66" s="414" t="s">
        <v>169</v>
      </c>
      <c r="E66" s="415"/>
      <c r="F66" s="58"/>
      <c r="G66" s="102" t="s">
        <v>62</v>
      </c>
      <c r="H66" s="58"/>
      <c r="I66" s="138">
        <f>I49+I62</f>
        <v>0</v>
      </c>
      <c r="J66" s="138">
        <f t="shared" ref="J66:W66" si="19">J49+J62</f>
        <v>0</v>
      </c>
      <c r="K66" s="138">
        <f t="shared" si="19"/>
        <v>0</v>
      </c>
      <c r="L66" s="138">
        <f t="shared" si="19"/>
        <v>0</v>
      </c>
      <c r="M66" s="138">
        <f t="shared" si="19"/>
        <v>0</v>
      </c>
      <c r="N66" s="138">
        <f t="shared" si="19"/>
        <v>0</v>
      </c>
      <c r="O66" s="138">
        <f t="shared" si="19"/>
        <v>0</v>
      </c>
      <c r="P66" s="138">
        <f t="shared" si="19"/>
        <v>0</v>
      </c>
      <c r="Q66" s="138">
        <f t="shared" si="19"/>
        <v>0</v>
      </c>
      <c r="R66" s="138">
        <f t="shared" si="19"/>
        <v>0</v>
      </c>
      <c r="S66" s="138">
        <f t="shared" si="19"/>
        <v>0</v>
      </c>
      <c r="T66" s="138">
        <f t="shared" si="19"/>
        <v>0</v>
      </c>
      <c r="U66" s="138">
        <f t="shared" si="19"/>
        <v>0</v>
      </c>
      <c r="V66" s="138">
        <f t="shared" si="19"/>
        <v>0</v>
      </c>
      <c r="W66" s="138">
        <f t="shared" si="19"/>
        <v>0</v>
      </c>
      <c r="X66" s="58"/>
    </row>
    <row r="67" spans="2:24" ht="13.8" outlineLevel="2" x14ac:dyDescent="0.25">
      <c r="B67" s="58"/>
      <c r="C67" s="295"/>
      <c r="D67" s="416" t="s">
        <v>171</v>
      </c>
      <c r="E67" s="417"/>
      <c r="F67" s="58"/>
      <c r="G67" s="102" t="s">
        <v>62</v>
      </c>
      <c r="H67" s="58"/>
      <c r="I67" s="138">
        <f>IF(I65&gt;=I66,I65-I66,0)</f>
        <v>0</v>
      </c>
      <c r="J67" s="138">
        <f t="shared" ref="J67:W67" si="20">IF(J65&gt;=J66,J65-J66,0)</f>
        <v>0</v>
      </c>
      <c r="K67" s="138">
        <f t="shared" si="20"/>
        <v>0</v>
      </c>
      <c r="L67" s="138">
        <f t="shared" si="20"/>
        <v>0</v>
      </c>
      <c r="M67" s="138">
        <f t="shared" si="20"/>
        <v>0</v>
      </c>
      <c r="N67" s="138">
        <f t="shared" si="20"/>
        <v>0</v>
      </c>
      <c r="O67" s="138">
        <f t="shared" si="20"/>
        <v>0</v>
      </c>
      <c r="P67" s="138">
        <f t="shared" si="20"/>
        <v>0</v>
      </c>
      <c r="Q67" s="138">
        <f t="shared" si="20"/>
        <v>0</v>
      </c>
      <c r="R67" s="138">
        <f t="shared" si="20"/>
        <v>0</v>
      </c>
      <c r="S67" s="138">
        <f t="shared" si="20"/>
        <v>0</v>
      </c>
      <c r="T67" s="138">
        <f t="shared" si="20"/>
        <v>0</v>
      </c>
      <c r="U67" s="138">
        <f t="shared" si="20"/>
        <v>0</v>
      </c>
      <c r="V67" s="138">
        <f t="shared" si="20"/>
        <v>0</v>
      </c>
      <c r="W67" s="138">
        <f t="shared" si="20"/>
        <v>0</v>
      </c>
      <c r="X67" s="58"/>
    </row>
    <row r="68" spans="2:24" ht="13.8" outlineLevel="2" x14ac:dyDescent="0.25">
      <c r="B68" s="58"/>
      <c r="C68" s="295"/>
      <c r="D68" s="416" t="s">
        <v>170</v>
      </c>
      <c r="E68" s="417"/>
      <c r="F68" s="58"/>
      <c r="G68" s="102" t="s">
        <v>62</v>
      </c>
      <c r="H68" s="58"/>
      <c r="I68" s="138">
        <f>IF(I65&gt;=I66,0,I66-I65)</f>
        <v>0</v>
      </c>
      <c r="J68" s="138">
        <f t="shared" ref="J68:W68" si="21">IF(J65&gt;=J66,0,J66-J65)</f>
        <v>0</v>
      </c>
      <c r="K68" s="138">
        <f t="shared" si="21"/>
        <v>0</v>
      </c>
      <c r="L68" s="138">
        <f t="shared" si="21"/>
        <v>0</v>
      </c>
      <c r="M68" s="138">
        <f t="shared" si="21"/>
        <v>0</v>
      </c>
      <c r="N68" s="138">
        <f t="shared" si="21"/>
        <v>0</v>
      </c>
      <c r="O68" s="138">
        <f t="shared" si="21"/>
        <v>0</v>
      </c>
      <c r="P68" s="138">
        <f t="shared" si="21"/>
        <v>0</v>
      </c>
      <c r="Q68" s="138">
        <f t="shared" si="21"/>
        <v>0</v>
      </c>
      <c r="R68" s="138">
        <f t="shared" si="21"/>
        <v>0</v>
      </c>
      <c r="S68" s="138">
        <f t="shared" si="21"/>
        <v>0</v>
      </c>
      <c r="T68" s="138">
        <f t="shared" si="21"/>
        <v>0</v>
      </c>
      <c r="U68" s="138">
        <f t="shared" si="21"/>
        <v>0</v>
      </c>
      <c r="V68" s="138">
        <f t="shared" si="21"/>
        <v>0</v>
      </c>
      <c r="W68" s="138">
        <f t="shared" si="21"/>
        <v>0</v>
      </c>
      <c r="X68" s="58"/>
    </row>
    <row r="69" spans="2:24" ht="13.8" outlineLevel="2" x14ac:dyDescent="0.25">
      <c r="B69" s="58"/>
      <c r="C69" s="295">
        <v>19</v>
      </c>
      <c r="D69" s="184" t="s">
        <v>172</v>
      </c>
      <c r="E69" s="108" t="s">
        <v>137</v>
      </c>
      <c r="F69" s="58"/>
      <c r="G69" s="102" t="s">
        <v>62</v>
      </c>
      <c r="H69" s="58"/>
      <c r="I69" s="223">
        <f>'2-Bilant_Solicitant'!G193</f>
        <v>0</v>
      </c>
      <c r="J69" s="223">
        <f>'2-Bilant_Solicitant'!H193</f>
        <v>0</v>
      </c>
      <c r="K69" s="103"/>
      <c r="L69" s="103"/>
      <c r="M69" s="103"/>
      <c r="N69" s="103"/>
      <c r="O69" s="103"/>
      <c r="P69" s="103"/>
      <c r="Q69" s="103"/>
      <c r="R69" s="103"/>
      <c r="S69" s="103"/>
      <c r="T69" s="103"/>
      <c r="U69" s="103"/>
      <c r="V69" s="103"/>
      <c r="W69" s="103"/>
      <c r="X69" s="58"/>
    </row>
    <row r="70" spans="2:24" ht="13.8" outlineLevel="2" x14ac:dyDescent="0.25">
      <c r="B70" s="58"/>
      <c r="C70" s="295">
        <v>20</v>
      </c>
      <c r="D70" s="184" t="s">
        <v>173</v>
      </c>
      <c r="E70" s="108" t="s">
        <v>137</v>
      </c>
      <c r="F70" s="58"/>
      <c r="G70" s="102" t="s">
        <v>62</v>
      </c>
      <c r="H70" s="58"/>
      <c r="I70" s="223">
        <f>'2-Bilant_Solicitant'!G194</f>
        <v>0</v>
      </c>
      <c r="J70" s="223">
        <f>'2-Bilant_Solicitant'!H194</f>
        <v>0</v>
      </c>
      <c r="K70" s="103"/>
      <c r="L70" s="103"/>
      <c r="M70" s="103"/>
      <c r="N70" s="103"/>
      <c r="O70" s="103"/>
      <c r="P70" s="103"/>
      <c r="Q70" s="103"/>
      <c r="R70" s="103"/>
      <c r="S70" s="103"/>
      <c r="T70" s="103"/>
      <c r="U70" s="103"/>
      <c r="V70" s="103"/>
      <c r="W70" s="103"/>
      <c r="X70" s="58"/>
    </row>
    <row r="71" spans="2:24" ht="13.8" outlineLevel="2" x14ac:dyDescent="0.25">
      <c r="B71" s="58"/>
      <c r="C71" s="295">
        <v>21</v>
      </c>
      <c r="D71" s="184" t="s">
        <v>174</v>
      </c>
      <c r="E71" s="108" t="s">
        <v>137</v>
      </c>
      <c r="F71" s="58"/>
      <c r="G71" s="102" t="s">
        <v>62</v>
      </c>
      <c r="H71" s="58"/>
      <c r="I71" s="223">
        <f>'2-Bilant_Solicitant'!G195</f>
        <v>0</v>
      </c>
      <c r="J71" s="223">
        <f>'2-Bilant_Solicitant'!H195</f>
        <v>0</v>
      </c>
      <c r="K71" s="103"/>
      <c r="L71" s="103"/>
      <c r="M71" s="103"/>
      <c r="N71" s="103"/>
      <c r="O71" s="103"/>
      <c r="P71" s="103"/>
      <c r="Q71" s="103"/>
      <c r="R71" s="103"/>
      <c r="S71" s="103"/>
      <c r="T71" s="103"/>
      <c r="U71" s="103"/>
      <c r="V71" s="103"/>
      <c r="W71" s="103"/>
      <c r="X71" s="58"/>
    </row>
    <row r="72" spans="2:24" ht="13.8" outlineLevel="2" x14ac:dyDescent="0.25">
      <c r="B72" s="58"/>
      <c r="C72" s="295"/>
      <c r="D72" s="416" t="s">
        <v>175</v>
      </c>
      <c r="E72" s="417"/>
      <c r="F72" s="58"/>
      <c r="G72" s="102" t="s">
        <v>62</v>
      </c>
      <c r="H72" s="58"/>
      <c r="I72" s="138">
        <f>IF(I67-I69-I70-I71&gt;0,I67-I69-I70-I71,0)</f>
        <v>0</v>
      </c>
      <c r="J72" s="138">
        <f t="shared" ref="J72:W72" si="22">IF(J67-J69-J70-J71&gt;0,J67-J69-J70-J71,0)</f>
        <v>0</v>
      </c>
      <c r="K72" s="138">
        <f t="shared" si="22"/>
        <v>0</v>
      </c>
      <c r="L72" s="138">
        <f t="shared" si="22"/>
        <v>0</v>
      </c>
      <c r="M72" s="138">
        <f t="shared" si="22"/>
        <v>0</v>
      </c>
      <c r="N72" s="138">
        <f t="shared" si="22"/>
        <v>0</v>
      </c>
      <c r="O72" s="138">
        <f t="shared" si="22"/>
        <v>0</v>
      </c>
      <c r="P72" s="138">
        <f t="shared" si="22"/>
        <v>0</v>
      </c>
      <c r="Q72" s="138">
        <f t="shared" si="22"/>
        <v>0</v>
      </c>
      <c r="R72" s="138">
        <f t="shared" si="22"/>
        <v>0</v>
      </c>
      <c r="S72" s="138">
        <f t="shared" si="22"/>
        <v>0</v>
      </c>
      <c r="T72" s="138">
        <f t="shared" si="22"/>
        <v>0</v>
      </c>
      <c r="U72" s="138">
        <f t="shared" si="22"/>
        <v>0</v>
      </c>
      <c r="V72" s="138">
        <f t="shared" si="22"/>
        <v>0</v>
      </c>
      <c r="W72" s="138">
        <f t="shared" si="22"/>
        <v>0</v>
      </c>
      <c r="X72" s="58"/>
    </row>
    <row r="73" spans="2:24" ht="12" customHeight="1" outlineLevel="2" x14ac:dyDescent="0.25">
      <c r="B73" s="58"/>
      <c r="C73" s="295"/>
      <c r="D73" s="416" t="s">
        <v>176</v>
      </c>
      <c r="E73" s="417"/>
      <c r="F73" s="58"/>
      <c r="G73" s="102" t="s">
        <v>62</v>
      </c>
      <c r="H73" s="58"/>
      <c r="I73" s="138">
        <f t="shared" ref="I73:J73" si="23">IF(OR(I67-I69-I70-I71&lt;0,I68&gt;0),I64+I69+I70+I71-I67,0)</f>
        <v>0</v>
      </c>
      <c r="J73" s="138">
        <f t="shared" si="23"/>
        <v>0</v>
      </c>
      <c r="K73" s="138">
        <f>IF(OR(K67-K69-K70-K71&lt;0,K68&gt;0),K64+K69+K70+K71-K67,0)</f>
        <v>0</v>
      </c>
      <c r="L73" s="138">
        <f t="shared" ref="L73:W73" si="24">IF(OR(L67-L69-L70-L71&lt;0,L68&gt;0),L64+L69+L70+L71-L67,0)</f>
        <v>0</v>
      </c>
      <c r="M73" s="138">
        <f t="shared" si="24"/>
        <v>0</v>
      </c>
      <c r="N73" s="138">
        <f t="shared" si="24"/>
        <v>0</v>
      </c>
      <c r="O73" s="138">
        <f t="shared" si="24"/>
        <v>0</v>
      </c>
      <c r="P73" s="138">
        <f t="shared" si="24"/>
        <v>0</v>
      </c>
      <c r="Q73" s="138">
        <f t="shared" si="24"/>
        <v>0</v>
      </c>
      <c r="R73" s="138">
        <f t="shared" si="24"/>
        <v>0</v>
      </c>
      <c r="S73" s="138">
        <f t="shared" si="24"/>
        <v>0</v>
      </c>
      <c r="T73" s="138">
        <f t="shared" si="24"/>
        <v>0</v>
      </c>
      <c r="U73" s="138">
        <f t="shared" si="24"/>
        <v>0</v>
      </c>
      <c r="V73" s="138">
        <f t="shared" si="24"/>
        <v>0</v>
      </c>
      <c r="W73" s="138">
        <f t="shared" si="24"/>
        <v>0</v>
      </c>
      <c r="X73" s="58"/>
    </row>
    <row r="74" spans="2:24" outlineLevel="2" x14ac:dyDescent="0.3">
      <c r="B74" s="58"/>
      <c r="C74" s="90"/>
      <c r="D74" s="68"/>
      <c r="E74" s="79"/>
      <c r="F74" s="58"/>
      <c r="G74" s="79"/>
      <c r="H74" s="58"/>
      <c r="I74" s="58"/>
      <c r="J74" s="58"/>
      <c r="K74" s="58"/>
      <c r="L74" s="58"/>
      <c r="M74" s="58"/>
      <c r="N74" s="58"/>
      <c r="O74" s="58"/>
      <c r="P74" s="58"/>
      <c r="Q74" s="58"/>
      <c r="R74" s="58"/>
      <c r="S74" s="58"/>
      <c r="T74" s="58"/>
      <c r="U74" s="58"/>
      <c r="V74" s="58"/>
      <c r="W74" s="58"/>
      <c r="X74" s="58"/>
    </row>
    <row r="75" spans="2:24" x14ac:dyDescent="0.3">
      <c r="G75" s="59"/>
    </row>
    <row r="76" spans="2:24" ht="13.8" x14ac:dyDescent="0.25">
      <c r="B76" s="58"/>
      <c r="C76" s="58"/>
      <c r="D76" s="58"/>
      <c r="E76" s="79"/>
      <c r="F76" s="58"/>
      <c r="G76" s="58"/>
      <c r="H76" s="58"/>
      <c r="I76" s="58"/>
      <c r="J76" s="58"/>
      <c r="K76" s="58"/>
      <c r="L76" s="58"/>
      <c r="M76" s="58"/>
      <c r="N76" s="58"/>
      <c r="O76" s="58"/>
      <c r="P76" s="58"/>
      <c r="Q76" s="58"/>
      <c r="R76" s="58"/>
      <c r="S76" s="58"/>
      <c r="T76" s="58"/>
      <c r="U76" s="58"/>
      <c r="V76" s="58"/>
      <c r="W76" s="58"/>
      <c r="X76" s="58"/>
    </row>
    <row r="77" spans="2:24" ht="13.8" x14ac:dyDescent="0.25">
      <c r="B77" s="58"/>
      <c r="C77" s="58"/>
      <c r="D77" s="412" t="s">
        <v>435</v>
      </c>
      <c r="E77" s="413"/>
      <c r="F77" s="58"/>
      <c r="G77" s="102" t="s">
        <v>436</v>
      </c>
      <c r="H77" s="58"/>
      <c r="I77" s="297" t="str">
        <f>IFERROR(I22/I41,"")</f>
        <v/>
      </c>
      <c r="J77" s="297" t="str">
        <f>IFERROR(J22/J41,"")</f>
        <v/>
      </c>
      <c r="K77" s="297" t="str">
        <f t="shared" ref="K77:W77" si="25">IFERROR(IF(K41&gt;$J$41,K22/K41,K22/$J$41),"")</f>
        <v/>
      </c>
      <c r="L77" s="297" t="str">
        <f t="shared" si="25"/>
        <v/>
      </c>
      <c r="M77" s="297" t="str">
        <f t="shared" si="25"/>
        <v/>
      </c>
      <c r="N77" s="297" t="str">
        <f t="shared" si="25"/>
        <v/>
      </c>
      <c r="O77" s="297" t="str">
        <f t="shared" si="25"/>
        <v/>
      </c>
      <c r="P77" s="297" t="str">
        <f t="shared" si="25"/>
        <v/>
      </c>
      <c r="Q77" s="297" t="str">
        <f t="shared" si="25"/>
        <v/>
      </c>
      <c r="R77" s="297" t="str">
        <f t="shared" si="25"/>
        <v/>
      </c>
      <c r="S77" s="297" t="str">
        <f t="shared" si="25"/>
        <v/>
      </c>
      <c r="T77" s="297" t="str">
        <f t="shared" si="25"/>
        <v/>
      </c>
      <c r="U77" s="297" t="str">
        <f t="shared" si="25"/>
        <v/>
      </c>
      <c r="V77" s="297" t="str">
        <f t="shared" si="25"/>
        <v/>
      </c>
      <c r="W77" s="297" t="str">
        <f t="shared" si="25"/>
        <v/>
      </c>
      <c r="X77" s="58"/>
    </row>
    <row r="78" spans="2:24" ht="13.8" x14ac:dyDescent="0.25">
      <c r="B78" s="58"/>
      <c r="C78" s="58"/>
      <c r="D78" s="298"/>
      <c r="E78" s="298"/>
      <c r="F78" s="58"/>
      <c r="G78" s="58"/>
      <c r="H78" s="58"/>
      <c r="I78" s="299"/>
      <c r="J78" s="299"/>
      <c r="K78" s="299"/>
      <c r="L78" s="299"/>
      <c r="M78" s="299"/>
      <c r="N78" s="299"/>
      <c r="O78" s="299"/>
      <c r="P78" s="299"/>
      <c r="Q78" s="299"/>
      <c r="R78" s="299"/>
      <c r="S78" s="299"/>
      <c r="T78" s="299"/>
      <c r="U78" s="299"/>
      <c r="V78" s="299"/>
      <c r="W78" s="299"/>
      <c r="X78" s="58"/>
    </row>
    <row r="79" spans="2:24" x14ac:dyDescent="0.3">
      <c r="G79" s="59"/>
    </row>
    <row r="80" spans="2:24" ht="13.8" x14ac:dyDescent="0.25">
      <c r="B80" s="58"/>
      <c r="C80" s="58"/>
      <c r="D80" s="58"/>
      <c r="E80" s="79"/>
      <c r="F80" s="58"/>
      <c r="G80" s="58"/>
      <c r="H80" s="58"/>
      <c r="I80" s="58"/>
      <c r="J80" s="58"/>
      <c r="K80" s="58"/>
      <c r="L80" s="58"/>
      <c r="M80" s="58"/>
      <c r="N80" s="58"/>
      <c r="O80" s="58"/>
      <c r="P80" s="58"/>
      <c r="Q80" s="58"/>
      <c r="R80" s="58"/>
      <c r="S80" s="58"/>
      <c r="T80" s="58"/>
      <c r="U80" s="58"/>
      <c r="V80" s="58"/>
      <c r="W80" s="58"/>
      <c r="X80" s="58"/>
    </row>
    <row r="81" spans="2:24" ht="13.8" x14ac:dyDescent="0.25">
      <c r="B81" s="58"/>
      <c r="C81" s="58"/>
      <c r="D81" s="412" t="s">
        <v>439</v>
      </c>
      <c r="E81" s="413"/>
      <c r="F81" s="58"/>
      <c r="G81" s="102" t="s">
        <v>440</v>
      </c>
      <c r="H81" s="58"/>
      <c r="I81" s="297" t="str">
        <f>IFERROR(I37/I22,"")</f>
        <v/>
      </c>
      <c r="J81" s="297" t="str">
        <f t="shared" ref="J81:W81" si="26">IFERROR(J37/J22,"")</f>
        <v/>
      </c>
      <c r="K81" s="297" t="str">
        <f t="shared" si="26"/>
        <v/>
      </c>
      <c r="L81" s="297" t="str">
        <f t="shared" si="26"/>
        <v/>
      </c>
      <c r="M81" s="297" t="str">
        <f t="shared" si="26"/>
        <v/>
      </c>
      <c r="N81" s="297" t="str">
        <f t="shared" si="26"/>
        <v/>
      </c>
      <c r="O81" s="297" t="str">
        <f t="shared" si="26"/>
        <v/>
      </c>
      <c r="P81" s="297" t="str">
        <f t="shared" si="26"/>
        <v/>
      </c>
      <c r="Q81" s="297" t="str">
        <f t="shared" si="26"/>
        <v/>
      </c>
      <c r="R81" s="297" t="str">
        <f t="shared" si="26"/>
        <v/>
      </c>
      <c r="S81" s="297" t="str">
        <f t="shared" si="26"/>
        <v/>
      </c>
      <c r="T81" s="297" t="str">
        <f t="shared" si="26"/>
        <v/>
      </c>
      <c r="U81" s="297" t="str">
        <f t="shared" si="26"/>
        <v/>
      </c>
      <c r="V81" s="297" t="str">
        <f t="shared" si="26"/>
        <v/>
      </c>
      <c r="W81" s="297" t="str">
        <f t="shared" si="26"/>
        <v/>
      </c>
      <c r="X81" s="58"/>
    </row>
    <row r="82" spans="2:24" ht="13.8" x14ac:dyDescent="0.25">
      <c r="B82" s="58"/>
      <c r="C82" s="58"/>
      <c r="D82" s="298"/>
      <c r="E82" s="298"/>
      <c r="F82" s="58"/>
      <c r="G82" s="58"/>
      <c r="H82" s="58"/>
      <c r="I82" s="299"/>
      <c r="J82" s="299"/>
      <c r="K82" s="299"/>
      <c r="L82" s="299"/>
      <c r="M82" s="299"/>
      <c r="N82" s="299"/>
      <c r="O82" s="299"/>
      <c r="P82" s="305"/>
      <c r="Q82" s="299"/>
      <c r="R82" s="299"/>
      <c r="S82" s="299"/>
      <c r="T82" s="299"/>
      <c r="U82" s="299"/>
      <c r="V82" s="299"/>
      <c r="W82" s="299"/>
      <c r="X82" s="58"/>
    </row>
    <row r="83" spans="2:24" ht="13.8" x14ac:dyDescent="0.25">
      <c r="C83" s="59"/>
      <c r="E83" s="59"/>
      <c r="G83" s="59"/>
    </row>
    <row r="84" spans="2:24" x14ac:dyDescent="0.3">
      <c r="B84" s="58"/>
      <c r="C84" s="90"/>
      <c r="D84" s="68"/>
      <c r="E84" s="79"/>
      <c r="F84" s="58"/>
      <c r="G84" s="79"/>
      <c r="H84" s="58"/>
      <c r="I84" s="58"/>
      <c r="J84" s="58"/>
      <c r="K84" s="58"/>
      <c r="L84" s="58"/>
      <c r="M84" s="58"/>
      <c r="N84" s="58"/>
      <c r="O84" s="58"/>
      <c r="P84" s="58"/>
      <c r="Q84" s="58"/>
      <c r="R84" s="58"/>
      <c r="S84" s="58"/>
      <c r="T84" s="58"/>
      <c r="U84" s="58"/>
      <c r="V84" s="58"/>
      <c r="W84" s="58"/>
      <c r="X84" s="58"/>
    </row>
    <row r="85" spans="2:24" ht="26.4" customHeight="1" x14ac:dyDescent="0.3">
      <c r="B85" s="58"/>
      <c r="C85" s="90"/>
      <c r="D85" s="186" t="s">
        <v>188</v>
      </c>
      <c r="E85" s="187"/>
      <c r="F85" s="188"/>
      <c r="G85" s="187"/>
      <c r="H85" s="188"/>
      <c r="I85" s="188"/>
      <c r="J85" s="188"/>
      <c r="K85" s="188"/>
      <c r="L85" s="188"/>
      <c r="M85" s="188"/>
      <c r="N85" s="188"/>
      <c r="O85" s="188"/>
      <c r="P85" s="188"/>
      <c r="Q85" s="188"/>
      <c r="R85" s="188"/>
      <c r="S85" s="188"/>
      <c r="T85" s="188"/>
      <c r="U85" s="188"/>
      <c r="V85" s="188"/>
      <c r="W85" s="188"/>
      <c r="X85" s="58"/>
    </row>
    <row r="86" spans="2:24" x14ac:dyDescent="0.3">
      <c r="B86" s="58"/>
      <c r="C86" s="90"/>
      <c r="D86" s="68"/>
      <c r="E86" s="79"/>
      <c r="F86" s="58"/>
      <c r="G86" s="79"/>
      <c r="H86" s="58"/>
      <c r="I86" s="58"/>
      <c r="J86" s="58"/>
      <c r="K86" s="58"/>
      <c r="L86" s="58"/>
      <c r="M86" s="58"/>
      <c r="N86" s="58"/>
      <c r="O86" s="58"/>
      <c r="P86" s="58"/>
      <c r="Q86" s="58"/>
      <c r="R86" s="58"/>
      <c r="S86" s="58"/>
      <c r="T86" s="58"/>
      <c r="U86" s="58"/>
      <c r="V86" s="58"/>
      <c r="W86" s="58"/>
      <c r="X86" s="58"/>
    </row>
    <row r="87" spans="2:24" outlineLevel="1" x14ac:dyDescent="0.3">
      <c r="B87" s="58"/>
      <c r="C87" s="90"/>
      <c r="D87" s="189" t="s">
        <v>88</v>
      </c>
      <c r="E87" s="190"/>
      <c r="F87" s="191"/>
      <c r="G87" s="190"/>
      <c r="H87" s="191"/>
      <c r="I87" s="191"/>
      <c r="J87" s="191"/>
      <c r="K87" s="58"/>
      <c r="L87" s="58"/>
      <c r="M87" s="58"/>
      <c r="N87" s="58"/>
      <c r="O87" s="58"/>
      <c r="P87" s="58"/>
      <c r="Q87" s="58"/>
      <c r="R87" s="58"/>
      <c r="S87" s="58"/>
      <c r="T87" s="58"/>
      <c r="U87" s="58"/>
      <c r="V87" s="58"/>
      <c r="W87" s="58"/>
      <c r="X87" s="58"/>
    </row>
    <row r="88" spans="2:24" outlineLevel="1" x14ac:dyDescent="0.3">
      <c r="B88" s="58"/>
      <c r="C88" s="90"/>
      <c r="D88" s="192" t="s">
        <v>181</v>
      </c>
      <c r="E88" s="190"/>
      <c r="F88" s="191"/>
      <c r="G88" s="102" t="s">
        <v>62</v>
      </c>
      <c r="H88" s="191"/>
      <c r="I88" s="191"/>
      <c r="J88" s="191"/>
      <c r="K88" s="135">
        <f t="shared" ref="K88:W88" si="27">K72+K69+K60+K42+K45+K57</f>
        <v>0</v>
      </c>
      <c r="L88" s="135">
        <f t="shared" si="27"/>
        <v>0</v>
      </c>
      <c r="M88" s="135">
        <f t="shared" si="27"/>
        <v>0</v>
      </c>
      <c r="N88" s="135">
        <f t="shared" si="27"/>
        <v>0</v>
      </c>
      <c r="O88" s="135">
        <f t="shared" si="27"/>
        <v>0</v>
      </c>
      <c r="P88" s="135">
        <f t="shared" si="27"/>
        <v>0</v>
      </c>
      <c r="Q88" s="135">
        <f t="shared" si="27"/>
        <v>0</v>
      </c>
      <c r="R88" s="135">
        <f t="shared" si="27"/>
        <v>0</v>
      </c>
      <c r="S88" s="135">
        <f t="shared" si="27"/>
        <v>0</v>
      </c>
      <c r="T88" s="135">
        <f t="shared" si="27"/>
        <v>0</v>
      </c>
      <c r="U88" s="135">
        <f t="shared" si="27"/>
        <v>0</v>
      </c>
      <c r="V88" s="135">
        <f t="shared" si="27"/>
        <v>0</v>
      </c>
      <c r="W88" s="135">
        <f t="shared" si="27"/>
        <v>0</v>
      </c>
      <c r="X88" s="58"/>
    </row>
    <row r="89" spans="2:24" outlineLevel="1" x14ac:dyDescent="0.3">
      <c r="B89" s="58"/>
      <c r="C89" s="90"/>
      <c r="D89" s="192" t="s">
        <v>218</v>
      </c>
      <c r="E89" s="190"/>
      <c r="F89" s="191"/>
      <c r="G89" s="102" t="s">
        <v>62</v>
      </c>
      <c r="H89" s="191"/>
      <c r="I89" s="191"/>
      <c r="J89" s="191"/>
      <c r="K89" s="265"/>
      <c r="L89" s="265"/>
      <c r="M89" s="265"/>
      <c r="N89" s="265"/>
      <c r="O89" s="265"/>
      <c r="P89" s="265"/>
      <c r="Q89" s="265"/>
      <c r="R89" s="265"/>
      <c r="S89" s="265"/>
      <c r="T89" s="265"/>
      <c r="U89" s="265"/>
      <c r="V89" s="265"/>
      <c r="W89" s="265"/>
      <c r="X89" s="58"/>
    </row>
    <row r="90" spans="2:24" outlineLevel="1" x14ac:dyDescent="0.3">
      <c r="B90" s="58"/>
      <c r="C90" s="90"/>
      <c r="D90" s="192" t="s">
        <v>185</v>
      </c>
      <c r="E90" s="190"/>
      <c r="F90" s="191"/>
      <c r="G90" s="102" t="s">
        <v>62</v>
      </c>
      <c r="H90" s="191"/>
      <c r="I90" s="191"/>
      <c r="J90" s="191"/>
      <c r="K90" s="103"/>
      <c r="L90" s="103"/>
      <c r="M90" s="103"/>
      <c r="N90" s="103"/>
      <c r="O90" s="103"/>
      <c r="P90" s="103"/>
      <c r="Q90" s="103"/>
      <c r="R90" s="103"/>
      <c r="S90" s="103"/>
      <c r="T90" s="103"/>
      <c r="U90" s="103"/>
      <c r="V90" s="103"/>
      <c r="W90" s="103"/>
      <c r="X90" s="58"/>
    </row>
    <row r="91" spans="2:24" outlineLevel="1" x14ac:dyDescent="0.3">
      <c r="B91" s="58"/>
      <c r="C91" s="90"/>
      <c r="D91" s="192" t="s">
        <v>186</v>
      </c>
      <c r="E91" s="190"/>
      <c r="F91" s="191"/>
      <c r="G91" s="102" t="s">
        <v>62</v>
      </c>
      <c r="H91" s="191"/>
      <c r="I91" s="191"/>
      <c r="J91" s="191"/>
      <c r="K91" s="103"/>
      <c r="L91" s="103"/>
      <c r="M91" s="103"/>
      <c r="N91" s="103"/>
      <c r="O91" s="103"/>
      <c r="P91" s="103"/>
      <c r="Q91" s="103"/>
      <c r="R91" s="103"/>
      <c r="S91" s="103"/>
      <c r="T91" s="103"/>
      <c r="U91" s="103"/>
      <c r="V91" s="103"/>
      <c r="W91" s="103"/>
      <c r="X91" s="58"/>
    </row>
    <row r="92" spans="2:24" outlineLevel="1" x14ac:dyDescent="0.3">
      <c r="B92" s="58"/>
      <c r="C92" s="90"/>
      <c r="D92" s="193" t="s">
        <v>91</v>
      </c>
      <c r="E92" s="190"/>
      <c r="F92" s="191"/>
      <c r="G92" s="102" t="s">
        <v>62</v>
      </c>
      <c r="H92" s="191"/>
      <c r="I92" s="191"/>
      <c r="J92" s="191"/>
      <c r="K92" s="201">
        <f>K88-K90+K91-K89</f>
        <v>0</v>
      </c>
      <c r="L92" s="201">
        <f t="shared" ref="L92:W92" si="28">L88-L90+L91-L89</f>
        <v>0</v>
      </c>
      <c r="M92" s="201">
        <f t="shared" si="28"/>
        <v>0</v>
      </c>
      <c r="N92" s="201">
        <f t="shared" si="28"/>
        <v>0</v>
      </c>
      <c r="O92" s="201">
        <f t="shared" si="28"/>
        <v>0</v>
      </c>
      <c r="P92" s="201">
        <f t="shared" si="28"/>
        <v>0</v>
      </c>
      <c r="Q92" s="201">
        <f t="shared" si="28"/>
        <v>0</v>
      </c>
      <c r="R92" s="201">
        <f t="shared" si="28"/>
        <v>0</v>
      </c>
      <c r="S92" s="201">
        <f t="shared" si="28"/>
        <v>0</v>
      </c>
      <c r="T92" s="201">
        <f t="shared" si="28"/>
        <v>0</v>
      </c>
      <c r="U92" s="201">
        <f t="shared" si="28"/>
        <v>0</v>
      </c>
      <c r="V92" s="201">
        <f t="shared" si="28"/>
        <v>0</v>
      </c>
      <c r="W92" s="201">
        <f t="shared" si="28"/>
        <v>0</v>
      </c>
      <c r="X92" s="58"/>
    </row>
    <row r="93" spans="2:24" outlineLevel="1" x14ac:dyDescent="0.3">
      <c r="B93" s="58"/>
      <c r="C93" s="90"/>
      <c r="D93" s="194"/>
      <c r="E93" s="190"/>
      <c r="F93" s="191"/>
      <c r="G93" s="190"/>
      <c r="H93" s="191"/>
      <c r="I93" s="191"/>
      <c r="J93" s="191"/>
      <c r="K93" s="58"/>
      <c r="L93" s="58"/>
      <c r="M93" s="58"/>
      <c r="N93" s="58"/>
      <c r="O93" s="58"/>
      <c r="P93" s="58"/>
      <c r="Q93" s="58"/>
      <c r="R93" s="58"/>
      <c r="S93" s="58"/>
      <c r="T93" s="58"/>
      <c r="U93" s="58"/>
      <c r="V93" s="58"/>
      <c r="W93" s="58"/>
      <c r="X93" s="58"/>
    </row>
    <row r="94" spans="2:24" outlineLevel="1" x14ac:dyDescent="0.3">
      <c r="B94" s="58"/>
      <c r="C94" s="90"/>
      <c r="D94" s="189" t="s">
        <v>89</v>
      </c>
      <c r="E94" s="190"/>
      <c r="F94" s="191"/>
      <c r="G94" s="190"/>
      <c r="H94" s="191"/>
      <c r="I94" s="191"/>
      <c r="J94" s="191"/>
      <c r="K94" s="58"/>
      <c r="L94" s="58"/>
      <c r="M94" s="185"/>
      <c r="N94" s="58"/>
      <c r="O94" s="58"/>
      <c r="P94" s="58"/>
      <c r="Q94" s="58"/>
      <c r="R94" s="58"/>
      <c r="S94" s="58"/>
      <c r="T94" s="58"/>
      <c r="U94" s="58"/>
      <c r="V94" s="58"/>
      <c r="W94" s="58"/>
      <c r="X94" s="58"/>
    </row>
    <row r="95" spans="2:24" outlineLevel="1" x14ac:dyDescent="0.3">
      <c r="B95" s="58"/>
      <c r="C95" s="90"/>
      <c r="D95" s="192" t="s">
        <v>92</v>
      </c>
      <c r="E95" s="190"/>
      <c r="F95" s="191"/>
      <c r="G95" s="102" t="s">
        <v>62</v>
      </c>
      <c r="H95" s="191"/>
      <c r="I95" s="191"/>
      <c r="J95" s="191"/>
      <c r="K95" s="195"/>
      <c r="L95" s="195"/>
      <c r="M95" s="195"/>
      <c r="N95" s="195"/>
      <c r="O95" s="195"/>
      <c r="P95" s="195"/>
      <c r="Q95" s="195"/>
      <c r="R95" s="195"/>
      <c r="S95" s="195"/>
      <c r="T95" s="195"/>
      <c r="U95" s="195"/>
      <c r="V95" s="195"/>
      <c r="W95" s="195"/>
      <c r="X95" s="58"/>
    </row>
    <row r="96" spans="2:24" outlineLevel="1" x14ac:dyDescent="0.3">
      <c r="B96" s="58"/>
      <c r="C96" s="90"/>
      <c r="D96" s="192" t="s">
        <v>93</v>
      </c>
      <c r="E96" s="190"/>
      <c r="F96" s="191"/>
      <c r="G96" s="102" t="s">
        <v>62</v>
      </c>
      <c r="H96" s="191"/>
      <c r="I96" s="191"/>
      <c r="J96" s="191"/>
      <c r="K96" s="202">
        <f>'1-Inputuri'!L131</f>
        <v>0</v>
      </c>
      <c r="L96" s="202">
        <f>'1-Inputuri'!M131</f>
        <v>0</v>
      </c>
      <c r="M96" s="202">
        <f>'1-Inputuri'!N131</f>
        <v>0</v>
      </c>
      <c r="N96" s="202">
        <f>'1-Inputuri'!O131</f>
        <v>0</v>
      </c>
      <c r="O96" s="202">
        <f>'1-Inputuri'!P131</f>
        <v>0</v>
      </c>
      <c r="P96" s="202">
        <f>'1-Inputuri'!Q131</f>
        <v>0</v>
      </c>
      <c r="Q96" s="202">
        <f>'1-Inputuri'!R131</f>
        <v>0</v>
      </c>
      <c r="R96" s="202">
        <f>'1-Inputuri'!S131</f>
        <v>0</v>
      </c>
      <c r="S96" s="202">
        <f>'1-Inputuri'!T131</f>
        <v>0</v>
      </c>
      <c r="T96" s="202">
        <f>'1-Inputuri'!U131</f>
        <v>0</v>
      </c>
      <c r="U96" s="202">
        <f>'1-Inputuri'!V131</f>
        <v>0</v>
      </c>
      <c r="V96" s="202">
        <f>'1-Inputuri'!W131</f>
        <v>0</v>
      </c>
      <c r="W96" s="202">
        <f>'1-Inputuri'!X131</f>
        <v>0</v>
      </c>
      <c r="X96" s="58"/>
    </row>
    <row r="97" spans="2:24" outlineLevel="1" x14ac:dyDescent="0.3">
      <c r="B97" s="58"/>
      <c r="C97" s="90"/>
      <c r="D97" s="192" t="s">
        <v>97</v>
      </c>
      <c r="E97" s="190"/>
      <c r="F97" s="191"/>
      <c r="G97" s="102" t="s">
        <v>62</v>
      </c>
      <c r="H97" s="191"/>
      <c r="I97" s="191"/>
      <c r="J97" s="191"/>
      <c r="K97" s="202">
        <f>IF(K14="Implementare",IF(ISERROR('4-Buget cerere'!$E$48*'4-Buget cerere'!O41),0,'4-Buget cerere'!$E$48*'4-Buget cerere'!O41),0)</f>
        <v>0</v>
      </c>
      <c r="L97" s="202">
        <f>IF(L14="Implementare",IF(ISERROR('4-Buget cerere'!$E$48*'4-Buget cerere'!P41),0,'4-Buget cerere'!$E$48*'4-Buget cerere'!P41),0)</f>
        <v>0</v>
      </c>
      <c r="M97" s="202">
        <f>IF(M14="Implementare",IF(ISERROR('4-Buget cerere'!$E$48*'4-Buget cerere'!Q41),0,'4-Buget cerere'!$E$48*'4-Buget cerere'!Q41),0)</f>
        <v>0</v>
      </c>
      <c r="N97" s="202">
        <f>IF(N14="Implementare",IF(ISERROR('4-Buget cerere'!$E$48*'4-Buget cerere'!R41),0,'4-Buget cerere'!$E$48*'4-Buget cerere'!R41),0)</f>
        <v>0</v>
      </c>
      <c r="O97" s="202">
        <f>IF(O14="Implementare",IF(ISERROR('4-Buget cerere'!$E$48*'4-Buget cerere'!S41),0,'4-Buget cerere'!$E$48*'4-Buget cerere'!S41),0)</f>
        <v>0</v>
      </c>
      <c r="P97" s="202">
        <f>IF(P14="Implementare",IF(ISERROR('4-Buget cerere'!$E$48*'4-Buget cerere'!T41),0,'4-Buget cerere'!$E$48*'4-Buget cerere'!T41),0)</f>
        <v>0</v>
      </c>
      <c r="Q97" s="202">
        <f>IF(Q14="Implementare",IF(ISERROR('4-Buget cerere'!$E$48*'4-Buget cerere'!U41),0,'4-Buget cerere'!$E$48*'4-Buget cerere'!U41),0)</f>
        <v>0</v>
      </c>
      <c r="R97" s="202">
        <f>IF(R14="Implementare",IF(ISERROR('4-Buget cerere'!$E$48*'4-Buget cerere'!V41),0,'4-Buget cerere'!$E$48*'4-Buget cerere'!V41),0)</f>
        <v>0</v>
      </c>
      <c r="S97" s="202">
        <f>IF(S14="Implementare",IF(ISERROR('4-Buget cerere'!$E$48*'4-Buget cerere'!W41),0,'4-Buget cerere'!$E$48*'4-Buget cerere'!W41),0)</f>
        <v>0</v>
      </c>
      <c r="T97" s="202">
        <f>IF(T14="Implementare",IF(ISERROR('4-Buget cerere'!$E$48*'4-Buget cerere'!X41),0,'4-Buget cerere'!$E$48*'4-Buget cerere'!X41),0)</f>
        <v>0</v>
      </c>
      <c r="U97" s="202">
        <f>IF(U14="Implementare",IF(ISERROR('4-Buget cerere'!$E$48*'4-Buget cerere'!Y41),0,'4-Buget cerere'!$E$48*'4-Buget cerere'!Y41),0)</f>
        <v>0</v>
      </c>
      <c r="V97" s="202">
        <f>IF(V14="Implementare",IF(ISERROR('4-Buget cerere'!$E$48*'4-Buget cerere'!Z41),0,'4-Buget cerere'!$E$48*'4-Buget cerere'!Z41),0)</f>
        <v>0</v>
      </c>
      <c r="W97" s="202">
        <f>IF(W14="Implementare",IF(ISERROR('4-Buget cerere'!$E$48*'4-Buget cerere'!AA41),0,'4-Buget cerere'!$E$48*'4-Buget cerere'!AA41),0)</f>
        <v>0</v>
      </c>
      <c r="X97" s="58"/>
    </row>
    <row r="98" spans="2:24" outlineLevel="1" x14ac:dyDescent="0.3">
      <c r="B98" s="58"/>
      <c r="C98" s="90"/>
      <c r="D98" s="192" t="s">
        <v>94</v>
      </c>
      <c r="E98" s="190"/>
      <c r="F98" s="191"/>
      <c r="G98" s="102" t="s">
        <v>62</v>
      </c>
      <c r="H98" s="191"/>
      <c r="I98" s="191"/>
      <c r="J98" s="191"/>
      <c r="K98" s="195"/>
      <c r="L98" s="195"/>
      <c r="M98" s="195"/>
      <c r="N98" s="195"/>
      <c r="O98" s="195"/>
      <c r="P98" s="195"/>
      <c r="Q98" s="195"/>
      <c r="R98" s="195"/>
      <c r="S98" s="195"/>
      <c r="T98" s="195"/>
      <c r="U98" s="195"/>
      <c r="V98" s="195"/>
      <c r="W98" s="195"/>
      <c r="X98" s="58"/>
    </row>
    <row r="99" spans="2:24" outlineLevel="1" x14ac:dyDescent="0.3">
      <c r="B99" s="58"/>
      <c r="C99" s="90"/>
      <c r="D99" s="192" t="s">
        <v>95</v>
      </c>
      <c r="E99" s="190"/>
      <c r="F99" s="191"/>
      <c r="G99" s="102" t="s">
        <v>62</v>
      </c>
      <c r="H99" s="191"/>
      <c r="I99" s="191"/>
      <c r="J99" s="191"/>
      <c r="K99" s="202">
        <f>'1-Inputuri'!L133+'1-Inputuri'!L139</f>
        <v>0</v>
      </c>
      <c r="L99" s="202">
        <f>'1-Inputuri'!M133+'1-Inputuri'!M139</f>
        <v>0</v>
      </c>
      <c r="M99" s="202">
        <f>'1-Inputuri'!N133+'1-Inputuri'!N139</f>
        <v>0</v>
      </c>
      <c r="N99" s="202">
        <f>'1-Inputuri'!O133+'1-Inputuri'!O139</f>
        <v>0</v>
      </c>
      <c r="O99" s="202">
        <f>'1-Inputuri'!P133+'1-Inputuri'!P139</f>
        <v>0</v>
      </c>
      <c r="P99" s="202">
        <f>'1-Inputuri'!Q133+'1-Inputuri'!Q139</f>
        <v>0</v>
      </c>
      <c r="Q99" s="202">
        <f>'1-Inputuri'!R133+'1-Inputuri'!R139</f>
        <v>0</v>
      </c>
      <c r="R99" s="202">
        <f>'1-Inputuri'!S133+'1-Inputuri'!S139</f>
        <v>0</v>
      </c>
      <c r="S99" s="202">
        <f>'1-Inputuri'!T133+'1-Inputuri'!T139</f>
        <v>0</v>
      </c>
      <c r="T99" s="202">
        <f>'1-Inputuri'!U133+'1-Inputuri'!U139</f>
        <v>0</v>
      </c>
      <c r="U99" s="202">
        <f>'1-Inputuri'!V133+'1-Inputuri'!V139</f>
        <v>0</v>
      </c>
      <c r="V99" s="202">
        <f>'1-Inputuri'!W133+'1-Inputuri'!W139</f>
        <v>0</v>
      </c>
      <c r="W99" s="202">
        <f>'1-Inputuri'!X133+'1-Inputuri'!X139</f>
        <v>0</v>
      </c>
      <c r="X99" s="58"/>
    </row>
    <row r="100" spans="2:24" outlineLevel="1" x14ac:dyDescent="0.3">
      <c r="B100" s="58"/>
      <c r="C100" s="90"/>
      <c r="D100" s="193" t="s">
        <v>98</v>
      </c>
      <c r="E100" s="190"/>
      <c r="F100" s="191"/>
      <c r="G100" s="102" t="s">
        <v>62</v>
      </c>
      <c r="H100" s="191"/>
      <c r="I100" s="191"/>
      <c r="J100" s="191"/>
      <c r="K100" s="201">
        <f>K95+K96+K97-K98-K99</f>
        <v>0</v>
      </c>
      <c r="L100" s="201">
        <f t="shared" ref="L100:W100" si="29">L95+L96+L97-L98-L99</f>
        <v>0</v>
      </c>
      <c r="M100" s="201">
        <f t="shared" si="29"/>
        <v>0</v>
      </c>
      <c r="N100" s="201">
        <f t="shared" si="29"/>
        <v>0</v>
      </c>
      <c r="O100" s="201">
        <f t="shared" si="29"/>
        <v>0</v>
      </c>
      <c r="P100" s="201">
        <f t="shared" si="29"/>
        <v>0</v>
      </c>
      <c r="Q100" s="201">
        <f t="shared" si="29"/>
        <v>0</v>
      </c>
      <c r="R100" s="201">
        <f t="shared" si="29"/>
        <v>0</v>
      </c>
      <c r="S100" s="201">
        <f t="shared" si="29"/>
        <v>0</v>
      </c>
      <c r="T100" s="201">
        <f t="shared" si="29"/>
        <v>0</v>
      </c>
      <c r="U100" s="201">
        <f t="shared" si="29"/>
        <v>0</v>
      </c>
      <c r="V100" s="201">
        <f t="shared" si="29"/>
        <v>0</v>
      </c>
      <c r="W100" s="201">
        <f t="shared" si="29"/>
        <v>0</v>
      </c>
      <c r="X100" s="58"/>
    </row>
    <row r="101" spans="2:24" outlineLevel="1" x14ac:dyDescent="0.3">
      <c r="B101" s="58"/>
      <c r="C101" s="90"/>
      <c r="D101" s="194"/>
      <c r="E101" s="190"/>
      <c r="F101" s="191"/>
      <c r="G101" s="190"/>
      <c r="H101" s="191"/>
      <c r="I101" s="191"/>
      <c r="J101" s="191"/>
      <c r="K101" s="58"/>
      <c r="L101" s="58"/>
      <c r="M101" s="58"/>
      <c r="N101" s="58"/>
      <c r="O101" s="58"/>
      <c r="P101" s="58"/>
      <c r="Q101" s="58"/>
      <c r="R101" s="58"/>
      <c r="S101" s="58"/>
      <c r="T101" s="58"/>
      <c r="U101" s="58"/>
      <c r="V101" s="58"/>
      <c r="W101" s="58"/>
      <c r="X101" s="58"/>
    </row>
    <row r="102" spans="2:24" outlineLevel="1" x14ac:dyDescent="0.3">
      <c r="B102" s="58"/>
      <c r="C102" s="90"/>
      <c r="D102" s="189" t="s">
        <v>90</v>
      </c>
      <c r="E102" s="190"/>
      <c r="F102" s="191"/>
      <c r="G102" s="190"/>
      <c r="H102" s="191"/>
      <c r="I102" s="191"/>
      <c r="J102" s="191"/>
      <c r="K102" s="58"/>
      <c r="L102" s="58"/>
      <c r="M102" s="58"/>
      <c r="N102" s="58"/>
      <c r="O102" s="58"/>
      <c r="P102" s="58"/>
      <c r="Q102" s="58"/>
      <c r="R102" s="58"/>
      <c r="S102" s="58"/>
      <c r="T102" s="58"/>
      <c r="U102" s="58"/>
      <c r="V102" s="58"/>
      <c r="W102" s="58"/>
      <c r="X102" s="58"/>
    </row>
    <row r="103" spans="2:24" outlineLevel="1" x14ac:dyDescent="0.3">
      <c r="B103" s="58"/>
      <c r="C103" s="90"/>
      <c r="D103" s="192" t="s">
        <v>215</v>
      </c>
      <c r="E103" s="190"/>
      <c r="F103" s="191"/>
      <c r="G103" s="102" t="s">
        <v>62</v>
      </c>
      <c r="H103" s="191"/>
      <c r="I103" s="191"/>
      <c r="J103" s="191"/>
      <c r="K103" s="202">
        <f>IF('5-Analiza financiara'!K14="Implementare",IF(ISERROR('4-Buget cerere'!O30/1.19),0,'4-Buget cerere'!O30/1.19),0)</f>
        <v>0</v>
      </c>
      <c r="L103" s="202">
        <f>IF('5-Analiza financiara'!L14="Implementare",IF(ISERROR('4-Buget cerere'!P30/1.19),0,'4-Buget cerere'!P30/1.19),0)</f>
        <v>0</v>
      </c>
      <c r="M103" s="202">
        <f>IF('5-Analiza financiara'!M14="Implementare",IF(ISERROR('4-Buget cerere'!Q30/1.19),0,'4-Buget cerere'!Q30/1.19),0)</f>
        <v>0</v>
      </c>
      <c r="N103" s="202">
        <f>IF('5-Analiza financiara'!N14="Implementare",IF(ISERROR('4-Buget cerere'!R30/1.19),0,'4-Buget cerere'!R30/1.19),0)</f>
        <v>0</v>
      </c>
      <c r="O103" s="202">
        <f>IF('5-Analiza financiara'!O14="Implementare",IF(ISERROR('4-Buget cerere'!S30/1.19),0,'4-Buget cerere'!S30/1.19),0)</f>
        <v>0</v>
      </c>
      <c r="P103" s="202">
        <f>IF('5-Analiza financiara'!P14="Implementare",IF(ISERROR('4-Buget cerere'!T30/1.19),0,'4-Buget cerere'!T30/1.19),0)</f>
        <v>0</v>
      </c>
      <c r="Q103" s="202">
        <f>IF('5-Analiza financiara'!Q14="Implementare",IF(ISERROR('4-Buget cerere'!U30/1.19),0,'4-Buget cerere'!U30/1.19),0)</f>
        <v>0</v>
      </c>
      <c r="R103" s="202">
        <f>IF('5-Analiza financiara'!R14="Implementare",IF(ISERROR('4-Buget cerere'!V30/1.19),0,'4-Buget cerere'!V30/1.19),0)</f>
        <v>0</v>
      </c>
      <c r="S103" s="202">
        <f>IF('5-Analiza financiara'!S14="Implementare",IF(ISERROR('4-Buget cerere'!W30/1.19),0,'4-Buget cerere'!W30/1.19),0)</f>
        <v>0</v>
      </c>
      <c r="T103" s="202">
        <f>IF('5-Analiza financiara'!T14="Implementare",IF(ISERROR('4-Buget cerere'!X30/1.19),0,'4-Buget cerere'!X30/1.19),0)</f>
        <v>0</v>
      </c>
      <c r="U103" s="202">
        <f>IF('5-Analiza financiara'!U14="Implementare",IF(ISERROR('4-Buget cerere'!Y30/1.19),0,'4-Buget cerere'!Y30/1.19),0)</f>
        <v>0</v>
      </c>
      <c r="V103" s="202">
        <f>IF('5-Analiza financiara'!V14="Implementare",IF(ISERROR('4-Buget cerere'!Z30/1.19),0,'4-Buget cerere'!Z30/1.19),0)</f>
        <v>0</v>
      </c>
      <c r="W103" s="202">
        <f>IF('5-Analiza financiara'!W14="Implementare",IF(ISERROR('4-Buget cerere'!AA30/1.19),0,'4-Buget cerere'!AA30/1.19),0)</f>
        <v>0</v>
      </c>
      <c r="X103" s="58"/>
    </row>
    <row r="104" spans="2:24" outlineLevel="1" x14ac:dyDescent="0.3">
      <c r="B104" s="58"/>
      <c r="C104" s="90"/>
      <c r="D104" s="192" t="s">
        <v>216</v>
      </c>
      <c r="E104" s="190"/>
      <c r="F104" s="191"/>
      <c r="G104" s="102" t="s">
        <v>62</v>
      </c>
      <c r="H104" s="191"/>
      <c r="I104" s="191"/>
      <c r="J104" s="191"/>
      <c r="K104" s="202">
        <f>IF('5-Analiza financiara'!K14="Implementare",IF(ISERROR('4-Buget cerere'!O20/1.19),0,'4-Buget cerere'!O20/1.19),0)</f>
        <v>0</v>
      </c>
      <c r="L104" s="202">
        <f>IF('5-Analiza financiara'!L14="Implementare",IF(ISERROR('4-Buget cerere'!P20/1.19),0,'4-Buget cerere'!P20/1.19),0)</f>
        <v>0</v>
      </c>
      <c r="M104" s="202">
        <f>IF('5-Analiza financiara'!M14="Implementare",IF(ISERROR('4-Buget cerere'!Q20/1.19),0,'4-Buget cerere'!Q20/1.19),0)</f>
        <v>0</v>
      </c>
      <c r="N104" s="202">
        <f>IF('5-Analiza financiara'!N14="Implementare",IF(ISERROR('4-Buget cerere'!R20/1.19),0,'4-Buget cerere'!R20/1.19),0)</f>
        <v>0</v>
      </c>
      <c r="O104" s="202">
        <f>IF('5-Analiza financiara'!O14="Implementare",IF(ISERROR('4-Buget cerere'!S20/1.19),0,'4-Buget cerere'!S20/1.19),0)</f>
        <v>0</v>
      </c>
      <c r="P104" s="202">
        <f>IF('5-Analiza financiara'!P14="Implementare",IF(ISERROR('4-Buget cerere'!T20/1.19),0,'4-Buget cerere'!T20/1.19),0)</f>
        <v>0</v>
      </c>
      <c r="Q104" s="202">
        <f>IF('5-Analiza financiara'!Q14="Implementare",IF(ISERROR('4-Buget cerere'!U20/1.19),0,'4-Buget cerere'!U20/1.19),0)</f>
        <v>0</v>
      </c>
      <c r="R104" s="202">
        <f>IF('5-Analiza financiara'!R14="Implementare",IF(ISERROR('4-Buget cerere'!V20/1.19),0,'4-Buget cerere'!V20/1.19),0)</f>
        <v>0</v>
      </c>
      <c r="S104" s="202">
        <f>IF('5-Analiza financiara'!S14="Implementare",IF(ISERROR('4-Buget cerere'!W20/1.19),0,'4-Buget cerere'!W20/1.19),0)</f>
        <v>0</v>
      </c>
      <c r="T104" s="202">
        <f>IF('5-Analiza financiara'!T14="Implementare",IF(ISERROR('4-Buget cerere'!X20/1.19),0,'4-Buget cerere'!X20/1.19),0)</f>
        <v>0</v>
      </c>
      <c r="U104" s="202">
        <f>IF('5-Analiza financiara'!U14="Implementare",IF(ISERROR('4-Buget cerere'!Y20/1.19),0,'4-Buget cerere'!Y20/1.19),0)</f>
        <v>0</v>
      </c>
      <c r="V104" s="202">
        <f>IF('5-Analiza financiara'!V14="Implementare",IF(ISERROR('4-Buget cerere'!Z20/1.19),0,'4-Buget cerere'!Z20/1.19),0)</f>
        <v>0</v>
      </c>
      <c r="W104" s="202">
        <f>IF('5-Analiza financiara'!W14="Implementare",IF(ISERROR('4-Buget cerere'!AA20/1.19),0,'4-Buget cerere'!AA20/1.19),0)</f>
        <v>0</v>
      </c>
      <c r="X104" s="58"/>
    </row>
    <row r="105" spans="2:24" outlineLevel="1" x14ac:dyDescent="0.3">
      <c r="B105" s="58"/>
      <c r="C105" s="90"/>
      <c r="D105" s="192" t="s">
        <v>99</v>
      </c>
      <c r="E105" s="190"/>
      <c r="F105" s="191"/>
      <c r="G105" s="102" t="s">
        <v>62</v>
      </c>
      <c r="H105" s="191"/>
      <c r="I105" s="191"/>
      <c r="J105" s="191"/>
      <c r="K105" s="195"/>
      <c r="L105" s="195"/>
      <c r="M105" s="195"/>
      <c r="N105" s="195"/>
      <c r="O105" s="195"/>
      <c r="P105" s="195"/>
      <c r="Q105" s="195"/>
      <c r="R105" s="195"/>
      <c r="S105" s="195"/>
      <c r="T105" s="195"/>
      <c r="U105" s="195"/>
      <c r="V105" s="195"/>
      <c r="W105" s="195"/>
      <c r="X105" s="58"/>
    </row>
    <row r="106" spans="2:24" outlineLevel="1" x14ac:dyDescent="0.3">
      <c r="B106" s="58"/>
      <c r="C106" s="90"/>
      <c r="D106" s="192" t="s">
        <v>217</v>
      </c>
      <c r="E106" s="190"/>
      <c r="F106" s="191"/>
      <c r="G106" s="102" t="s">
        <v>62</v>
      </c>
      <c r="H106" s="191"/>
      <c r="I106" s="191"/>
      <c r="J106" s="191"/>
      <c r="K106" s="202">
        <f>IF(K14="Implementare",IF(ISERROR(('4-Buget cerere'!$F$39+'4-Buget cerere'!$I$39)*'4-Buget cerere'!O41),0,('4-Buget cerere'!$F$39+'4-Buget cerere'!$I$39)*'4-Buget cerere'!O41),0)</f>
        <v>0</v>
      </c>
      <c r="L106" s="202">
        <f>IF(L14="Implementare",IF(ISERROR(('4-Buget cerere'!$F$39+'4-Buget cerere'!$I$39)*'4-Buget cerere'!P41),0,('4-Buget cerere'!$F$39+'4-Buget cerere'!$I$39)*'4-Buget cerere'!P41),0)</f>
        <v>0</v>
      </c>
      <c r="M106" s="202">
        <f>IF(M14="Implementare",IF(ISERROR(('4-Buget cerere'!$F$39+'4-Buget cerere'!$I$39)*'4-Buget cerere'!Q41),0,('4-Buget cerere'!$F$39+'4-Buget cerere'!$I$39)*'4-Buget cerere'!Q41),0)</f>
        <v>0</v>
      </c>
      <c r="N106" s="202">
        <f>IF(N14="Implementare",IF(ISERROR(('4-Buget cerere'!$F$39+'4-Buget cerere'!$I$39)*'4-Buget cerere'!#REF!),0,('4-Buget cerere'!$F$39+'4-Buget cerere'!$I$39)*'4-Buget cerere'!#REF!),0)</f>
        <v>0</v>
      </c>
      <c r="O106" s="202">
        <f>IF(O14="Implementare",IF(ISERROR(('4-Buget cerere'!$F$39+'4-Buget cerere'!$I$39)*'4-Buget cerere'!R41),0,('4-Buget cerere'!$F$39+'4-Buget cerere'!$I$39)*'4-Buget cerere'!R41),0)</f>
        <v>0</v>
      </c>
      <c r="P106" s="202">
        <f>IF(P14="Implementare",IF(ISERROR(('4-Buget cerere'!$F$39+'4-Buget cerere'!$I$39)*'4-Buget cerere'!S41),0,('4-Buget cerere'!$F$39+'4-Buget cerere'!$I$39)*'4-Buget cerere'!S41),0)</f>
        <v>0</v>
      </c>
      <c r="Q106" s="202">
        <f>IF(Q14="Implementare",IF(ISERROR(('4-Buget cerere'!$F$39+'4-Buget cerere'!$I$39)*'4-Buget cerere'!T41),0,('4-Buget cerere'!$F$39+'4-Buget cerere'!$I$39)*'4-Buget cerere'!T41),0)</f>
        <v>0</v>
      </c>
      <c r="R106" s="202">
        <f>IF(R14="Implementare",IF(ISERROR(('4-Buget cerere'!$F$39+'4-Buget cerere'!$I$39)*'4-Buget cerere'!U41),0,('4-Buget cerere'!$F$39+'4-Buget cerere'!$I$39)*'4-Buget cerere'!U41),0)</f>
        <v>0</v>
      </c>
      <c r="S106" s="202">
        <f>IF(S14="Implementare",IF(ISERROR(('4-Buget cerere'!$F$39+'4-Buget cerere'!$I$39)*'4-Buget cerere'!V41),0,('4-Buget cerere'!$F$39+'4-Buget cerere'!$I$39)*'4-Buget cerere'!V41),0)</f>
        <v>0</v>
      </c>
      <c r="T106" s="202">
        <f>IF(T14="Implementare",IF(ISERROR(('4-Buget cerere'!$F$39+'4-Buget cerere'!$I$39)*'4-Buget cerere'!W41),0,('4-Buget cerere'!$F$39+'4-Buget cerere'!$I$39)*'4-Buget cerere'!W41),0)</f>
        <v>0</v>
      </c>
      <c r="U106" s="202">
        <f>IF(U14="Implementare",IF(ISERROR(('4-Buget cerere'!$F$39+'4-Buget cerere'!$I$39)*'4-Buget cerere'!X41),0,('4-Buget cerere'!$F$39+'4-Buget cerere'!$I$39)*'4-Buget cerere'!X41),0)</f>
        <v>0</v>
      </c>
      <c r="V106" s="202">
        <f>IF(V14="Implementare",IF(ISERROR(('4-Buget cerere'!$F$39+'4-Buget cerere'!$I$39)*'4-Buget cerere'!Y41),0,('4-Buget cerere'!$F$39+'4-Buget cerere'!$I$39)*'4-Buget cerere'!Y41),0)</f>
        <v>0</v>
      </c>
      <c r="W106" s="202">
        <f>IF(W14="Implementare",IF(ISERROR(('4-Buget cerere'!$F$39+'4-Buget cerere'!$I$39)*'4-Buget cerere'!Z41),0,('4-Buget cerere'!$F$39+'4-Buget cerere'!$I$39)*'4-Buget cerere'!Z41),0)</f>
        <v>0</v>
      </c>
      <c r="X106" s="58"/>
    </row>
    <row r="107" spans="2:24" outlineLevel="1" x14ac:dyDescent="0.3">
      <c r="B107" s="58"/>
      <c r="C107" s="90"/>
      <c r="D107" s="192" t="s">
        <v>186</v>
      </c>
      <c r="E107" s="190"/>
      <c r="F107" s="191"/>
      <c r="G107" s="102" t="s">
        <v>62</v>
      </c>
      <c r="H107" s="191"/>
      <c r="I107" s="191"/>
      <c r="J107" s="191"/>
      <c r="K107" s="195"/>
      <c r="L107" s="195"/>
      <c r="M107" s="195"/>
      <c r="N107" s="195"/>
      <c r="O107" s="195"/>
      <c r="P107" s="195"/>
      <c r="Q107" s="195"/>
      <c r="R107" s="195"/>
      <c r="S107" s="195"/>
      <c r="T107" s="195"/>
      <c r="U107" s="195"/>
      <c r="V107" s="195"/>
      <c r="W107" s="195"/>
      <c r="X107" s="58"/>
    </row>
    <row r="108" spans="2:24" outlineLevel="1" x14ac:dyDescent="0.3">
      <c r="B108" s="58"/>
      <c r="C108" s="90"/>
      <c r="D108" s="193" t="s">
        <v>100</v>
      </c>
      <c r="E108" s="79"/>
      <c r="F108" s="58"/>
      <c r="G108" s="102" t="s">
        <v>62</v>
      </c>
      <c r="H108" s="58"/>
      <c r="I108" s="58"/>
      <c r="J108" s="58"/>
      <c r="K108" s="201">
        <f>K105-K104-K103-K106+K107</f>
        <v>0</v>
      </c>
      <c r="L108" s="201">
        <f t="shared" ref="L108:W108" si="30">L105-L104-L103-L106+L107</f>
        <v>0</v>
      </c>
      <c r="M108" s="201">
        <f>M105-M104-M103-M106+M107</f>
        <v>0</v>
      </c>
      <c r="N108" s="201">
        <f t="shared" si="30"/>
        <v>0</v>
      </c>
      <c r="O108" s="201">
        <f t="shared" si="30"/>
        <v>0</v>
      </c>
      <c r="P108" s="201">
        <f t="shared" si="30"/>
        <v>0</v>
      </c>
      <c r="Q108" s="201">
        <f t="shared" si="30"/>
        <v>0</v>
      </c>
      <c r="R108" s="201">
        <f t="shared" si="30"/>
        <v>0</v>
      </c>
      <c r="S108" s="201">
        <f t="shared" si="30"/>
        <v>0</v>
      </c>
      <c r="T108" s="201">
        <f t="shared" si="30"/>
        <v>0</v>
      </c>
      <c r="U108" s="201">
        <f t="shared" si="30"/>
        <v>0</v>
      </c>
      <c r="V108" s="201">
        <f t="shared" si="30"/>
        <v>0</v>
      </c>
      <c r="W108" s="201">
        <f t="shared" si="30"/>
        <v>0</v>
      </c>
      <c r="X108" s="58"/>
    </row>
    <row r="109" spans="2:24" outlineLevel="1" x14ac:dyDescent="0.3">
      <c r="B109" s="58"/>
      <c r="C109" s="90"/>
      <c r="D109" s="68"/>
      <c r="E109" s="79"/>
      <c r="F109" s="58"/>
      <c r="G109" s="79"/>
      <c r="H109" s="58"/>
      <c r="I109" s="58"/>
      <c r="J109" s="58"/>
      <c r="K109" s="58"/>
      <c r="L109" s="58"/>
      <c r="M109" s="58"/>
      <c r="N109" s="58"/>
      <c r="O109" s="58"/>
      <c r="P109" s="58"/>
      <c r="Q109" s="58"/>
      <c r="R109" s="58"/>
      <c r="S109" s="58"/>
      <c r="T109" s="58"/>
      <c r="U109" s="58"/>
      <c r="V109" s="58"/>
      <c r="W109" s="58"/>
      <c r="X109" s="58"/>
    </row>
    <row r="110" spans="2:24" ht="29.4" customHeight="1" outlineLevel="1" x14ac:dyDescent="0.3">
      <c r="B110" s="58"/>
      <c r="C110" s="90"/>
      <c r="D110" s="193" t="s">
        <v>182</v>
      </c>
      <c r="E110" s="196"/>
      <c r="F110" s="196"/>
      <c r="G110" s="102" t="s">
        <v>62</v>
      </c>
      <c r="H110" s="58"/>
      <c r="I110" s="58"/>
      <c r="J110" s="58"/>
      <c r="K110" s="138">
        <f t="shared" ref="K110:W110" si="31">K92+K100+K108</f>
        <v>0</v>
      </c>
      <c r="L110" s="138">
        <f t="shared" si="31"/>
        <v>0</v>
      </c>
      <c r="M110" s="138">
        <f t="shared" si="31"/>
        <v>0</v>
      </c>
      <c r="N110" s="138">
        <f t="shared" si="31"/>
        <v>0</v>
      </c>
      <c r="O110" s="138">
        <f t="shared" si="31"/>
        <v>0</v>
      </c>
      <c r="P110" s="138">
        <f t="shared" si="31"/>
        <v>0</v>
      </c>
      <c r="Q110" s="138">
        <f t="shared" si="31"/>
        <v>0</v>
      </c>
      <c r="R110" s="138">
        <f t="shared" si="31"/>
        <v>0</v>
      </c>
      <c r="S110" s="138">
        <f t="shared" si="31"/>
        <v>0</v>
      </c>
      <c r="T110" s="138">
        <f t="shared" si="31"/>
        <v>0</v>
      </c>
      <c r="U110" s="138">
        <f t="shared" si="31"/>
        <v>0</v>
      </c>
      <c r="V110" s="138">
        <f t="shared" si="31"/>
        <v>0</v>
      </c>
      <c r="W110" s="138">
        <f t="shared" si="31"/>
        <v>0</v>
      </c>
      <c r="X110" s="58"/>
    </row>
    <row r="111" spans="2:24" outlineLevel="1" x14ac:dyDescent="0.3">
      <c r="B111" s="58"/>
      <c r="C111" s="90"/>
      <c r="D111" s="68"/>
      <c r="E111" s="79"/>
      <c r="F111" s="58"/>
      <c r="G111" s="79"/>
      <c r="H111" s="58"/>
      <c r="I111" s="58"/>
      <c r="J111" s="58"/>
      <c r="K111" s="2"/>
      <c r="L111" s="2"/>
      <c r="M111" s="2"/>
      <c r="N111" s="2"/>
      <c r="O111" s="2"/>
      <c r="P111" s="2"/>
      <c r="Q111" s="2"/>
      <c r="R111" s="2"/>
      <c r="S111" s="2"/>
      <c r="T111" s="2"/>
      <c r="U111" s="2"/>
      <c r="V111" s="2"/>
      <c r="W111" s="2"/>
      <c r="X111" s="58"/>
    </row>
    <row r="112" spans="2:24" outlineLevel="1" x14ac:dyDescent="0.3">
      <c r="B112" s="58"/>
      <c r="C112" s="90"/>
      <c r="D112" s="197" t="s">
        <v>101</v>
      </c>
      <c r="E112" s="79"/>
      <c r="F112" s="58"/>
      <c r="G112" s="102" t="s">
        <v>62</v>
      </c>
      <c r="H112" s="58"/>
      <c r="I112" s="58"/>
      <c r="J112" s="58"/>
      <c r="K112" s="135">
        <f t="shared" ref="K112:W112" si="32">IF((K90+K106)&gt;(K91+K107),K90+K106-K91-K107,-(K91+K107-K90-K106))</f>
        <v>0</v>
      </c>
      <c r="L112" s="135">
        <f t="shared" si="32"/>
        <v>0</v>
      </c>
      <c r="M112" s="135">
        <f t="shared" si="32"/>
        <v>0</v>
      </c>
      <c r="N112" s="135">
        <f t="shared" si="32"/>
        <v>0</v>
      </c>
      <c r="O112" s="135">
        <f t="shared" si="32"/>
        <v>0</v>
      </c>
      <c r="P112" s="135">
        <f t="shared" si="32"/>
        <v>0</v>
      </c>
      <c r="Q112" s="135">
        <f t="shared" si="32"/>
        <v>0</v>
      </c>
      <c r="R112" s="135">
        <f t="shared" si="32"/>
        <v>0</v>
      </c>
      <c r="S112" s="135">
        <f t="shared" si="32"/>
        <v>0</v>
      </c>
      <c r="T112" s="135">
        <f t="shared" si="32"/>
        <v>0</v>
      </c>
      <c r="U112" s="135">
        <f t="shared" si="32"/>
        <v>0</v>
      </c>
      <c r="V112" s="135">
        <f t="shared" si="32"/>
        <v>0</v>
      </c>
      <c r="W112" s="135">
        <f t="shared" si="32"/>
        <v>0</v>
      </c>
      <c r="X112" s="58"/>
    </row>
    <row r="113" spans="2:24" outlineLevel="1" x14ac:dyDescent="0.3">
      <c r="B113" s="58"/>
      <c r="C113" s="90"/>
      <c r="D113" s="197" t="s">
        <v>187</v>
      </c>
      <c r="E113" s="79"/>
      <c r="F113" s="58"/>
      <c r="G113" s="102" t="s">
        <v>62</v>
      </c>
      <c r="H113" s="58"/>
      <c r="I113" s="58"/>
      <c r="J113" s="58"/>
      <c r="K113" s="135">
        <f t="shared" ref="K113:W113" si="33">K69</f>
        <v>0</v>
      </c>
      <c r="L113" s="135">
        <f t="shared" si="33"/>
        <v>0</v>
      </c>
      <c r="M113" s="135">
        <f t="shared" si="33"/>
        <v>0</v>
      </c>
      <c r="N113" s="135">
        <f t="shared" si="33"/>
        <v>0</v>
      </c>
      <c r="O113" s="135">
        <f t="shared" si="33"/>
        <v>0</v>
      </c>
      <c r="P113" s="135">
        <f t="shared" si="33"/>
        <v>0</v>
      </c>
      <c r="Q113" s="135">
        <f t="shared" si="33"/>
        <v>0</v>
      </c>
      <c r="R113" s="135">
        <f t="shared" si="33"/>
        <v>0</v>
      </c>
      <c r="S113" s="135">
        <f t="shared" si="33"/>
        <v>0</v>
      </c>
      <c r="T113" s="135">
        <f t="shared" si="33"/>
        <v>0</v>
      </c>
      <c r="U113" s="135">
        <f t="shared" si="33"/>
        <v>0</v>
      </c>
      <c r="V113" s="135">
        <f t="shared" si="33"/>
        <v>0</v>
      </c>
      <c r="W113" s="135">
        <f t="shared" si="33"/>
        <v>0</v>
      </c>
      <c r="X113" s="58"/>
    </row>
    <row r="114" spans="2:24" outlineLevel="1" x14ac:dyDescent="0.3">
      <c r="B114" s="58"/>
      <c r="C114" s="90"/>
      <c r="D114" s="68"/>
      <c r="E114" s="79"/>
      <c r="F114" s="58"/>
      <c r="G114" s="79"/>
      <c r="H114" s="58"/>
      <c r="I114" s="58"/>
      <c r="J114" s="58"/>
      <c r="K114" s="2"/>
      <c r="L114" s="2"/>
      <c r="M114" s="2"/>
      <c r="N114" s="2"/>
      <c r="O114" s="2"/>
      <c r="P114" s="2"/>
      <c r="Q114" s="2"/>
      <c r="R114" s="2"/>
      <c r="S114" s="2"/>
      <c r="T114" s="2"/>
      <c r="U114" s="2"/>
      <c r="V114" s="2"/>
      <c r="W114" s="2"/>
      <c r="X114" s="58"/>
    </row>
    <row r="115" spans="2:24" outlineLevel="1" x14ac:dyDescent="0.3">
      <c r="B115" s="58"/>
      <c r="C115" s="90"/>
      <c r="D115" s="105" t="s">
        <v>102</v>
      </c>
      <c r="E115" s="79"/>
      <c r="F115" s="58"/>
      <c r="G115" s="102" t="s">
        <v>62</v>
      </c>
      <c r="H115" s="58"/>
      <c r="I115" s="58"/>
      <c r="J115" s="268">
        <f>'2-Bilant_Solicitant'!H56</f>
        <v>0</v>
      </c>
      <c r="K115" s="138">
        <f>K110+K112-K113</f>
        <v>0</v>
      </c>
      <c r="L115" s="138">
        <f t="shared" ref="L115:W115" si="34">L110+L112-L113</f>
        <v>0</v>
      </c>
      <c r="M115" s="138">
        <f t="shared" si="34"/>
        <v>0</v>
      </c>
      <c r="N115" s="138">
        <f t="shared" si="34"/>
        <v>0</v>
      </c>
      <c r="O115" s="138">
        <f t="shared" si="34"/>
        <v>0</v>
      </c>
      <c r="P115" s="138">
        <f t="shared" si="34"/>
        <v>0</v>
      </c>
      <c r="Q115" s="138">
        <f t="shared" si="34"/>
        <v>0</v>
      </c>
      <c r="R115" s="138">
        <f t="shared" si="34"/>
        <v>0</v>
      </c>
      <c r="S115" s="138">
        <f t="shared" si="34"/>
        <v>0</v>
      </c>
      <c r="T115" s="138">
        <f t="shared" si="34"/>
        <v>0</v>
      </c>
      <c r="U115" s="138">
        <f t="shared" si="34"/>
        <v>0</v>
      </c>
      <c r="V115" s="138">
        <f t="shared" si="34"/>
        <v>0</v>
      </c>
      <c r="W115" s="138">
        <f t="shared" si="34"/>
        <v>0</v>
      </c>
      <c r="X115" s="58"/>
    </row>
    <row r="116" spans="2:24" outlineLevel="1" x14ac:dyDescent="0.3">
      <c r="B116" s="58"/>
      <c r="C116" s="90"/>
      <c r="D116" s="105" t="s">
        <v>103</v>
      </c>
      <c r="E116" s="79"/>
      <c r="F116" s="58"/>
      <c r="G116" s="102" t="s">
        <v>62</v>
      </c>
      <c r="H116" s="58"/>
      <c r="I116" s="58"/>
      <c r="J116" s="58"/>
      <c r="K116" s="138">
        <f>J115+K115</f>
        <v>0</v>
      </c>
      <c r="L116" s="138">
        <f>K116+L115</f>
        <v>0</v>
      </c>
      <c r="M116" s="138">
        <f t="shared" ref="M116:W116" si="35">L116+M115</f>
        <v>0</v>
      </c>
      <c r="N116" s="138">
        <f t="shared" si="35"/>
        <v>0</v>
      </c>
      <c r="O116" s="138">
        <f t="shared" si="35"/>
        <v>0</v>
      </c>
      <c r="P116" s="138">
        <f t="shared" si="35"/>
        <v>0</v>
      </c>
      <c r="Q116" s="138">
        <f t="shared" si="35"/>
        <v>0</v>
      </c>
      <c r="R116" s="138">
        <f t="shared" si="35"/>
        <v>0</v>
      </c>
      <c r="S116" s="138">
        <f t="shared" si="35"/>
        <v>0</v>
      </c>
      <c r="T116" s="138">
        <f t="shared" si="35"/>
        <v>0</v>
      </c>
      <c r="U116" s="138">
        <f t="shared" si="35"/>
        <v>0</v>
      </c>
      <c r="V116" s="138">
        <f t="shared" si="35"/>
        <v>0</v>
      </c>
      <c r="W116" s="138">
        <f t="shared" si="35"/>
        <v>0</v>
      </c>
      <c r="X116" s="58"/>
    </row>
    <row r="117" spans="2:24" ht="22.2" customHeight="1" x14ac:dyDescent="0.3">
      <c r="B117" s="58"/>
      <c r="C117" s="90"/>
      <c r="D117" s="68"/>
      <c r="E117" s="79"/>
      <c r="F117" s="58"/>
      <c r="G117" s="79"/>
      <c r="H117" s="58"/>
      <c r="I117" s="58"/>
      <c r="J117" s="58"/>
      <c r="K117" s="58"/>
      <c r="L117" s="58"/>
      <c r="M117" s="58"/>
      <c r="N117" s="58"/>
      <c r="O117" s="58"/>
      <c r="P117" s="58"/>
      <c r="Q117" s="58"/>
      <c r="R117" s="58"/>
      <c r="S117" s="58"/>
      <c r="T117" s="58"/>
      <c r="U117" s="58"/>
      <c r="V117" s="58"/>
      <c r="W117" s="58"/>
      <c r="X117" s="58"/>
    </row>
    <row r="118" spans="2:24" x14ac:dyDescent="0.3">
      <c r="G118" s="59"/>
    </row>
    <row r="119" spans="2:24" x14ac:dyDescent="0.3">
      <c r="G119" s="59"/>
      <c r="K119" s="126"/>
    </row>
    <row r="120" spans="2:24" x14ac:dyDescent="0.3">
      <c r="G120" s="59"/>
    </row>
    <row r="121" spans="2:24" x14ac:dyDescent="0.3">
      <c r="G121" s="59"/>
    </row>
    <row r="122" spans="2:24" x14ac:dyDescent="0.3">
      <c r="G122" s="59"/>
    </row>
    <row r="123" spans="2:24" x14ac:dyDescent="0.3">
      <c r="G123" s="59"/>
    </row>
    <row r="124" spans="2:24" x14ac:dyDescent="0.3">
      <c r="G124" s="59"/>
    </row>
    <row r="125" spans="2:24" x14ac:dyDescent="0.3">
      <c r="G125" s="59"/>
    </row>
    <row r="126" spans="2:24" x14ac:dyDescent="0.3">
      <c r="G126" s="59"/>
    </row>
    <row r="127" spans="2:24" x14ac:dyDescent="0.3">
      <c r="G127" s="59"/>
    </row>
    <row r="128" spans="2:24" x14ac:dyDescent="0.3">
      <c r="G128" s="59"/>
    </row>
    <row r="129" spans="7:7" x14ac:dyDescent="0.3">
      <c r="G129" s="59"/>
    </row>
    <row r="130" spans="7:7" x14ac:dyDescent="0.3">
      <c r="G130" s="59"/>
    </row>
    <row r="131" spans="7:7" x14ac:dyDescent="0.3">
      <c r="G131" s="59"/>
    </row>
    <row r="132" spans="7:7" x14ac:dyDescent="0.3">
      <c r="G132" s="59"/>
    </row>
    <row r="133" spans="7:7" x14ac:dyDescent="0.3">
      <c r="G133" s="59"/>
    </row>
    <row r="134" spans="7:7" x14ac:dyDescent="0.3">
      <c r="G134" s="59"/>
    </row>
    <row r="135" spans="7:7" x14ac:dyDescent="0.3">
      <c r="G135" s="59"/>
    </row>
    <row r="136" spans="7:7" x14ac:dyDescent="0.3">
      <c r="G136" s="59"/>
    </row>
    <row r="137" spans="7:7" x14ac:dyDescent="0.3">
      <c r="G137" s="59"/>
    </row>
    <row r="138" spans="7:7" x14ac:dyDescent="0.3">
      <c r="G138" s="59"/>
    </row>
    <row r="139" spans="7:7" x14ac:dyDescent="0.3">
      <c r="G139" s="59"/>
    </row>
    <row r="140" spans="7:7" x14ac:dyDescent="0.3">
      <c r="G140" s="59"/>
    </row>
    <row r="141" spans="7:7" x14ac:dyDescent="0.3">
      <c r="G141" s="59"/>
    </row>
    <row r="142" spans="7:7" x14ac:dyDescent="0.3">
      <c r="G142" s="59"/>
    </row>
    <row r="143" spans="7:7" x14ac:dyDescent="0.3">
      <c r="G143" s="59"/>
    </row>
    <row r="144" spans="7:7" x14ac:dyDescent="0.3">
      <c r="G144" s="59"/>
    </row>
    <row r="145" spans="7:7" x14ac:dyDescent="0.3">
      <c r="G145" s="59"/>
    </row>
    <row r="146" spans="7:7" x14ac:dyDescent="0.3">
      <c r="G146" s="59"/>
    </row>
    <row r="147" spans="7:7" x14ac:dyDescent="0.3">
      <c r="G147" s="59"/>
    </row>
    <row r="148" spans="7:7" x14ac:dyDescent="0.3">
      <c r="G148" s="59"/>
    </row>
  </sheetData>
  <sheetProtection algorithmName="SHA-512" hashValue="j+4pCsKhs1lejqZg5s4XvPEvRkl7j2Sfkd3uVZ9ZcvFgYBLm9y/5a54B51cVKPGDvrfqQ12dQA67HDbgrVxBcw==" saltValue="1TpuZTulebsrfLP5CE2lUg==" spinCount="100000" sheet="1" objects="1" scenarios="1"/>
  <dataConsolidate/>
  <mergeCells count="17">
    <mergeCell ref="D34:E34"/>
    <mergeCell ref="D49:E49"/>
    <mergeCell ref="D50:E50"/>
    <mergeCell ref="D6:I7"/>
    <mergeCell ref="D51:E51"/>
    <mergeCell ref="D77:E77"/>
    <mergeCell ref="D81:E81"/>
    <mergeCell ref="D56:E56"/>
    <mergeCell ref="D62:E62"/>
    <mergeCell ref="D63:E63"/>
    <mergeCell ref="D64:E64"/>
    <mergeCell ref="D65:E65"/>
    <mergeCell ref="D66:E66"/>
    <mergeCell ref="D67:E67"/>
    <mergeCell ref="D68:E68"/>
    <mergeCell ref="D72:E72"/>
    <mergeCell ref="D73:E73"/>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1:Y19"/>
  <sheetViews>
    <sheetView tabSelected="1" zoomScaleNormal="100" workbookViewId="0">
      <selection activeCell="G15" sqref="G15"/>
    </sheetView>
  </sheetViews>
  <sheetFormatPr defaultRowHeight="13.8" x14ac:dyDescent="0.25"/>
  <cols>
    <col min="1" max="1" width="4.6640625" style="14" customWidth="1"/>
    <col min="2" max="2" width="3.44140625" style="14" customWidth="1"/>
    <col min="3" max="3" width="49.6640625" style="36" customWidth="1"/>
    <col min="4" max="4" width="3.6640625" style="14" customWidth="1"/>
    <col min="5" max="5" width="2.88671875" style="14" customWidth="1"/>
    <col min="6" max="6" width="3.77734375" style="14" customWidth="1"/>
    <col min="7" max="7" width="16" style="36" customWidth="1"/>
    <col min="8" max="8" width="3.6640625" style="14" customWidth="1"/>
    <col min="9" max="9" width="3.77734375" style="14" customWidth="1"/>
    <col min="10" max="10" width="3.88671875" style="14" customWidth="1"/>
    <col min="11" max="11" width="8.6640625" style="14" customWidth="1"/>
    <col min="12" max="12" width="12.109375" style="14" customWidth="1"/>
    <col min="13" max="14" width="10.6640625" style="14" customWidth="1"/>
    <col min="15" max="15" width="11.77734375" style="14" customWidth="1"/>
    <col min="16" max="23" width="9.6640625" style="14" bestFit="1" customWidth="1"/>
    <col min="24" max="24" width="11" style="14" customWidth="1"/>
    <col min="25" max="25" width="3.88671875" style="14" customWidth="1"/>
    <col min="26" max="16384" width="8.88671875" style="14"/>
  </cols>
  <sheetData>
    <row r="1" spans="2:25" x14ac:dyDescent="0.25">
      <c r="G1" s="14"/>
    </row>
    <row r="2" spans="2:25" ht="14.4" thickBot="1" x14ac:dyDescent="0.3">
      <c r="B2" s="2"/>
      <c r="C2" s="19"/>
      <c r="D2" s="2"/>
      <c r="E2" s="2"/>
      <c r="F2" s="2"/>
      <c r="G2" s="2"/>
      <c r="H2" s="2"/>
      <c r="I2" s="2"/>
    </row>
    <row r="3" spans="2:25" x14ac:dyDescent="0.25">
      <c r="B3" s="2"/>
      <c r="C3" s="5" t="str">
        <f>'5-Analiza financiara'!D5</f>
        <v>PROGRAMUL REGIONAL NORD-VEST 2021-2027</v>
      </c>
      <c r="D3" s="217"/>
      <c r="E3" s="71"/>
      <c r="F3" s="71"/>
      <c r="G3" s="71"/>
      <c r="H3" s="72"/>
      <c r="I3" s="2"/>
    </row>
    <row r="4" spans="2:25" x14ac:dyDescent="0.25">
      <c r="B4" s="2"/>
      <c r="C4" s="314" t="str">
        <f>'5-Analiza financiara'!D6</f>
        <v>Obiectiv specific: O Europă mai competitivă și mai inteligentă, prin promovarea unei transformări economice inovatoare și inteligente și a conectivității TIC regionale</v>
      </c>
      <c r="D4" s="315"/>
      <c r="E4" s="315"/>
      <c r="F4" s="315"/>
      <c r="G4" s="315"/>
      <c r="H4" s="316"/>
      <c r="I4" s="2"/>
    </row>
    <row r="5" spans="2:25" x14ac:dyDescent="0.25">
      <c r="B5" s="2"/>
      <c r="C5" s="314"/>
      <c r="D5" s="315"/>
      <c r="E5" s="315"/>
      <c r="F5" s="315"/>
      <c r="G5" s="315"/>
      <c r="H5" s="316"/>
      <c r="I5" s="2"/>
    </row>
    <row r="6" spans="2:25" x14ac:dyDescent="0.25">
      <c r="B6" s="2"/>
      <c r="C6" s="7" t="str">
        <f>'5-Analiza financiara'!D8</f>
        <v>Actiune: a) Transformarea digitală a IMM-urilor</v>
      </c>
      <c r="D6" s="8"/>
      <c r="E6" s="2"/>
      <c r="F6" s="2"/>
      <c r="G6" s="2"/>
      <c r="H6" s="73"/>
      <c r="I6" s="2"/>
    </row>
    <row r="7" spans="2:25" ht="14.4" thickBot="1" x14ac:dyDescent="0.3">
      <c r="B7" s="2"/>
      <c r="C7" s="9" t="str">
        <f>'5-Analiza financiara'!D9</f>
        <v>Apel de proiecte nr. PRNV/2023/121/1</v>
      </c>
      <c r="D7" s="10"/>
      <c r="E7" s="74"/>
      <c r="F7" s="74"/>
      <c r="G7" s="74"/>
      <c r="H7" s="75"/>
      <c r="I7" s="2"/>
    </row>
    <row r="8" spans="2:25" x14ac:dyDescent="0.25">
      <c r="B8" s="8"/>
      <c r="C8" s="8"/>
      <c r="D8" s="8"/>
      <c r="E8" s="8"/>
      <c r="F8" s="8"/>
      <c r="G8" s="8"/>
      <c r="H8" s="8"/>
      <c r="I8" s="2"/>
    </row>
    <row r="9" spans="2:25" x14ac:dyDescent="0.25">
      <c r="C9" s="14"/>
      <c r="G9" s="14"/>
    </row>
    <row r="10" spans="2:25" x14ac:dyDescent="0.25">
      <c r="B10" s="2"/>
      <c r="C10" s="2"/>
      <c r="D10" s="2"/>
      <c r="F10" s="2"/>
      <c r="G10" s="2"/>
      <c r="H10" s="2"/>
      <c r="J10" s="2"/>
      <c r="K10" s="2"/>
      <c r="L10" s="2"/>
      <c r="M10" s="2"/>
      <c r="N10" s="2"/>
      <c r="O10" s="2"/>
      <c r="P10" s="2"/>
      <c r="Q10" s="2"/>
      <c r="R10" s="2"/>
      <c r="S10" s="2"/>
      <c r="T10" s="2"/>
      <c r="U10" s="2"/>
      <c r="V10" s="2"/>
      <c r="W10" s="2"/>
      <c r="X10" s="2"/>
      <c r="Y10" s="2"/>
    </row>
    <row r="11" spans="2:25" ht="18.600000000000001" customHeight="1" x14ac:dyDescent="0.25">
      <c r="B11" s="2"/>
      <c r="C11" s="418" t="s">
        <v>448</v>
      </c>
      <c r="D11" s="2"/>
      <c r="F11" s="2"/>
      <c r="G11" s="418" t="s">
        <v>222</v>
      </c>
      <c r="H11" s="2"/>
      <c r="J11" s="2"/>
      <c r="K11" s="56" t="str">
        <f>'5-Analiza financiara'!J14</f>
        <v>Istoric</v>
      </c>
      <c r="L11" s="56" t="str">
        <f>'5-Analiza financiara'!K14</f>
        <v>Implementare</v>
      </c>
      <c r="M11" s="56" t="str">
        <f>'5-Analiza financiara'!L14</f>
        <v>Implementare</v>
      </c>
      <c r="N11" s="56" t="str">
        <f>'5-Analiza financiara'!M14</f>
        <v>Operare</v>
      </c>
      <c r="O11" s="56" t="str">
        <f>'5-Analiza financiara'!N14</f>
        <v>Operare</v>
      </c>
      <c r="P11" s="56" t="str">
        <f>'5-Analiza financiara'!O14</f>
        <v>Operare</v>
      </c>
      <c r="Q11" s="56" t="str">
        <f>'5-Analiza financiara'!P14</f>
        <v>Operare</v>
      </c>
      <c r="R11" s="56" t="str">
        <f>'5-Analiza financiara'!Q14</f>
        <v>Operare</v>
      </c>
      <c r="S11" s="56" t="str">
        <f>'5-Analiza financiara'!R14</f>
        <v>Operare</v>
      </c>
      <c r="T11" s="56" t="str">
        <f>'5-Analiza financiara'!S14</f>
        <v>Operare</v>
      </c>
      <c r="U11" s="56" t="str">
        <f>'5-Analiza financiara'!T14</f>
        <v>Operare</v>
      </c>
      <c r="V11" s="56" t="str">
        <f>'5-Analiza financiara'!U14</f>
        <v>Operare</v>
      </c>
      <c r="W11" s="56" t="str">
        <f>'5-Analiza financiara'!V14</f>
        <v>Operare</v>
      </c>
      <c r="X11" s="56" t="str">
        <f>'5-Analiza financiara'!W14</f>
        <v>Operare</v>
      </c>
      <c r="Y11" s="2"/>
    </row>
    <row r="12" spans="2:25" ht="14.4" thickBot="1" x14ac:dyDescent="0.3">
      <c r="B12" s="2"/>
      <c r="C12" s="419"/>
      <c r="D12" s="2"/>
      <c r="F12" s="2"/>
      <c r="G12" s="419"/>
      <c r="H12" s="2"/>
      <c r="J12" s="2"/>
      <c r="K12" s="57" t="str">
        <f>'5-Analiza financiara'!J11</f>
        <v>N</v>
      </c>
      <c r="L12" s="57">
        <f>'5-Analiza financiara'!K11</f>
        <v>2023</v>
      </c>
      <c r="M12" s="57">
        <f>'5-Analiza financiara'!L11</f>
        <v>2024</v>
      </c>
      <c r="N12" s="57">
        <f>'5-Analiza financiara'!M11</f>
        <v>2025</v>
      </c>
      <c r="O12" s="57">
        <f>'5-Analiza financiara'!N11</f>
        <v>2026</v>
      </c>
      <c r="P12" s="57">
        <f>'5-Analiza financiara'!O11</f>
        <v>2027</v>
      </c>
      <c r="Q12" s="57">
        <f>'5-Analiza financiara'!P11</f>
        <v>2028</v>
      </c>
      <c r="R12" s="57">
        <f>'5-Analiza financiara'!Q11</f>
        <v>2029</v>
      </c>
      <c r="S12" s="57">
        <f>'5-Analiza financiara'!R11</f>
        <v>2030</v>
      </c>
      <c r="T12" s="57">
        <f>'5-Analiza financiara'!S11</f>
        <v>2031</v>
      </c>
      <c r="U12" s="57">
        <f>'5-Analiza financiara'!T11</f>
        <v>2032</v>
      </c>
      <c r="V12" s="57">
        <f>'5-Analiza financiara'!U11</f>
        <v>2033</v>
      </c>
      <c r="W12" s="57">
        <f>'5-Analiza financiara'!V11</f>
        <v>2034</v>
      </c>
      <c r="X12" s="57">
        <f>'5-Analiza financiara'!W11</f>
        <v>2035</v>
      </c>
      <c r="Y12" s="2"/>
    </row>
    <row r="13" spans="2:25" x14ac:dyDescent="0.25">
      <c r="B13" s="2"/>
      <c r="C13" s="19"/>
      <c r="D13" s="2"/>
      <c r="F13" s="2"/>
      <c r="G13" s="19"/>
      <c r="H13" s="2"/>
      <c r="J13" s="2"/>
      <c r="K13" s="2"/>
      <c r="L13" s="2"/>
      <c r="M13" s="2"/>
      <c r="N13" s="2"/>
      <c r="O13" s="2"/>
      <c r="P13" s="2"/>
      <c r="Q13" s="2"/>
      <c r="R13" s="2"/>
      <c r="S13" s="2"/>
      <c r="T13" s="2"/>
      <c r="U13" s="2"/>
      <c r="V13" s="2"/>
      <c r="W13" s="2"/>
      <c r="X13" s="2"/>
      <c r="Y13" s="2"/>
    </row>
    <row r="14" spans="2:25" ht="18.600000000000001" customHeight="1" x14ac:dyDescent="0.25">
      <c r="B14" s="2"/>
      <c r="C14" s="20" t="s">
        <v>219</v>
      </c>
      <c r="D14" s="2"/>
      <c r="F14" s="2"/>
      <c r="G14" s="21" t="s">
        <v>104</v>
      </c>
      <c r="H14" s="2"/>
      <c r="J14" s="2"/>
      <c r="K14" s="33"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
    </row>
    <row r="15" spans="2:25" ht="21" customHeight="1" x14ac:dyDescent="0.25">
      <c r="B15" s="2"/>
      <c r="C15" s="20" t="s">
        <v>220</v>
      </c>
      <c r="D15" s="2"/>
      <c r="F15" s="2"/>
      <c r="G15" s="21" t="s">
        <v>105</v>
      </c>
      <c r="H15" s="2"/>
      <c r="J15" s="2"/>
      <c r="K15" s="37" t="str">
        <f>IF('2-Bilant_Solicitant'!H120&lt;0,"nu se calculeaza",IF(ISERROR(ROUND('2-Bilant_Solicitant'!H120/'2-Bilant_Solicitant'!H123,2)),"",ROUND('2-Bilant_Solicitant'!H120/'2-Bilant_Solicitant'!H123,2)))</f>
        <v/>
      </c>
      <c r="Y15" s="2"/>
    </row>
    <row r="16" spans="2:25" ht="21" customHeight="1" x14ac:dyDescent="0.25">
      <c r="B16" s="2"/>
      <c r="C16" s="20" t="s">
        <v>221</v>
      </c>
      <c r="D16" s="2"/>
      <c r="F16" s="2"/>
      <c r="G16" s="21"/>
      <c r="H16" s="2"/>
      <c r="J16" s="2"/>
      <c r="L16" s="34" t="str">
        <f>IF('5-Analiza financiara'!K116&lt;0,"NEGATIV","POZITIV")</f>
        <v>POZITIV</v>
      </c>
      <c r="M16" s="34" t="str">
        <f>IF('5-Analiza financiara'!L116&lt;0,"NEGATIV","POZITIV")</f>
        <v>POZITIV</v>
      </c>
      <c r="N16" s="34" t="str">
        <f>IF('5-Analiza financiara'!M116&lt;0,"NEGATIV","POZITIV")</f>
        <v>POZITIV</v>
      </c>
      <c r="O16" s="34" t="str">
        <f>IF('5-Analiza financiara'!N116&lt;0,"NEGATIV","POZITIV")</f>
        <v>POZITIV</v>
      </c>
      <c r="P16" s="34" t="str">
        <f>IF('5-Analiza financiara'!O116&lt;0,"NEGATIV","POZITIV")</f>
        <v>POZITIV</v>
      </c>
      <c r="Q16" s="34" t="str">
        <f>IF('5-Analiza financiara'!P116&lt;0,"NEGATIV","POZITIV")</f>
        <v>POZITIV</v>
      </c>
      <c r="R16" s="34" t="str">
        <f>IF('5-Analiza financiara'!Q116&lt;0,"NEGATIV","POZITIV")</f>
        <v>POZITIV</v>
      </c>
      <c r="S16" s="34" t="str">
        <f>IF('5-Analiza financiara'!R116&lt;0,"NEGATIV","POZITIV")</f>
        <v>POZITIV</v>
      </c>
      <c r="T16" s="34" t="str">
        <f>IF('5-Analiza financiara'!S116&lt;0,"NEGATIV","POZITIV")</f>
        <v>POZITIV</v>
      </c>
      <c r="U16" s="34" t="str">
        <f>IF('5-Analiza financiara'!T116&lt;0,"NEGATIV","POZITIV")</f>
        <v>POZITIV</v>
      </c>
      <c r="V16" s="34" t="str">
        <f>IF('5-Analiza financiara'!U116&lt;0,"NEGATIV","POZITIV")</f>
        <v>POZITIV</v>
      </c>
      <c r="W16" s="34" t="str">
        <f>IF('5-Analiza financiara'!V116&lt;0,"NEGATIV","POZITIV")</f>
        <v>POZITIV</v>
      </c>
      <c r="X16" s="34" t="str">
        <f>IF('5-Analiza financiara'!W116&lt;0,"NEGATIV","POZITIV")</f>
        <v>POZITIV</v>
      </c>
      <c r="Y16" s="2"/>
    </row>
    <row r="17" spans="2:25" ht="21" customHeight="1" x14ac:dyDescent="0.25">
      <c r="B17" s="2"/>
      <c r="C17" s="20" t="s">
        <v>243</v>
      </c>
      <c r="D17" s="2"/>
      <c r="F17" s="2"/>
      <c r="G17" s="21" t="s">
        <v>105</v>
      </c>
      <c r="H17" s="2"/>
      <c r="J17" s="2"/>
      <c r="L17" s="226" t="str">
        <f>IFERROR(ROUND('5-Analiza financiara'!K77/'5-Analiza financiara'!$J$77-1,2),"")</f>
        <v/>
      </c>
      <c r="M17" s="226" t="str">
        <f>IFERROR(ROUND('5-Analiza financiara'!L77/'5-Analiza financiara'!$J$77-1,2),"")</f>
        <v/>
      </c>
      <c r="N17" s="226" t="str">
        <f>IFERROR(ROUND('5-Analiza financiara'!M77/'5-Analiza financiara'!$J$77-1,2),"")</f>
        <v/>
      </c>
      <c r="O17" s="226" t="str">
        <f>IFERROR(ROUND('5-Analiza financiara'!N77/'5-Analiza financiara'!$J$77-1,2),"")</f>
        <v/>
      </c>
      <c r="P17" s="226" t="str">
        <f>IFERROR(ROUND('5-Analiza financiara'!O77/'5-Analiza financiara'!$J$77-1,2),"")</f>
        <v/>
      </c>
      <c r="Q17" s="226" t="str">
        <f>IFERROR(ROUND('5-Analiza financiara'!P77/'5-Analiza financiara'!$J$77-1,2),"")</f>
        <v/>
      </c>
      <c r="R17" s="226" t="str">
        <f>IFERROR(ROUND('5-Analiza financiara'!Q77/'5-Analiza financiara'!$J$77-1,2),"")</f>
        <v/>
      </c>
      <c r="S17" s="226" t="str">
        <f>IFERROR(ROUND('5-Analiza financiara'!R77/'5-Analiza financiara'!$J$77-1,2),"")</f>
        <v/>
      </c>
      <c r="T17" s="226" t="str">
        <f>IFERROR(ROUND('5-Analiza financiara'!S77/'5-Analiza financiara'!$J$77-1,2),"")</f>
        <v/>
      </c>
      <c r="U17" s="226" t="str">
        <f>IFERROR(ROUND('5-Analiza financiara'!T77/'5-Analiza financiara'!$J$77-1,2),"")</f>
        <v/>
      </c>
      <c r="V17" s="226" t="str">
        <f>IFERROR(ROUND('5-Analiza financiara'!U77/'5-Analiza financiara'!$J$77-1,2),"")</f>
        <v/>
      </c>
      <c r="W17" s="226" t="str">
        <f>IFERROR(ROUND('5-Analiza financiara'!V77/'5-Analiza financiara'!$J$77-1,2),"")</f>
        <v/>
      </c>
      <c r="X17" s="226" t="str">
        <f>IFERROR(ROUND('5-Analiza financiara'!W77/'5-Analiza financiara'!$J$77-1,2),"")</f>
        <v/>
      </c>
      <c r="Y17" s="2"/>
    </row>
    <row r="18" spans="2:25" ht="21" customHeight="1" x14ac:dyDescent="0.25">
      <c r="B18" s="2"/>
      <c r="C18" s="20" t="s">
        <v>441</v>
      </c>
      <c r="D18" s="2"/>
      <c r="F18" s="2"/>
      <c r="G18" s="21" t="s">
        <v>105</v>
      </c>
      <c r="H18" s="2"/>
      <c r="J18" s="2"/>
      <c r="L18" s="226" t="str">
        <f>IFERROR(ROUND('5-Analiza financiara'!$J$81-'5-Analiza financiara'!K81,2),"")</f>
        <v/>
      </c>
      <c r="M18" s="226" t="str">
        <f>IFERROR(ROUND('5-Analiza financiara'!$J$81-'5-Analiza financiara'!L81,2),"")</f>
        <v/>
      </c>
      <c r="N18" s="226" t="str">
        <f>IFERROR(ROUND('5-Analiza financiara'!$J$81-'5-Analiza financiara'!M81,2),"")</f>
        <v/>
      </c>
      <c r="O18" s="226" t="str">
        <f>IFERROR(ROUND('5-Analiza financiara'!$J$81-'5-Analiza financiara'!N81,2),"")</f>
        <v/>
      </c>
      <c r="P18" s="226" t="str">
        <f>IFERROR(ROUND('5-Analiza financiara'!$J$81-'5-Analiza financiara'!O81,2),"")</f>
        <v/>
      </c>
      <c r="Q18" s="226" t="str">
        <f>IFERROR(ROUND('5-Analiza financiara'!$J$81-'5-Analiza financiara'!P81,2),"")</f>
        <v/>
      </c>
      <c r="R18" s="226" t="str">
        <f>IFERROR(ROUND('5-Analiza financiara'!$J$81-'5-Analiza financiara'!Q81,2),"")</f>
        <v/>
      </c>
      <c r="S18" s="226" t="str">
        <f>IFERROR(ROUND('5-Analiza financiara'!$J$81-'5-Analiza financiara'!R81,2),"")</f>
        <v/>
      </c>
      <c r="T18" s="226" t="str">
        <f>IFERROR(ROUND('5-Analiza financiara'!$J$81-'5-Analiza financiara'!S81,2),"")</f>
        <v/>
      </c>
      <c r="U18" s="226" t="str">
        <f>IFERROR(ROUND('5-Analiza financiara'!$J$81-'5-Analiza financiara'!T81,2),"")</f>
        <v/>
      </c>
      <c r="V18" s="226" t="str">
        <f>IFERROR(ROUND('5-Analiza financiara'!$J$81-'5-Analiza financiara'!U81,2),"")</f>
        <v/>
      </c>
      <c r="W18" s="226" t="str">
        <f>IFERROR(ROUND('5-Analiza financiara'!$J$81-'5-Analiza financiara'!V81,2),"")</f>
        <v/>
      </c>
      <c r="X18" s="226" t="str">
        <f>IFERROR(ROUND('5-Analiza financiara'!$J$81-'5-Analiza financiara'!W81,2),"")</f>
        <v/>
      </c>
      <c r="Y18" s="2"/>
    </row>
    <row r="19" spans="2:25" x14ac:dyDescent="0.25">
      <c r="B19" s="2"/>
      <c r="C19" s="19"/>
      <c r="D19" s="2"/>
      <c r="F19" s="2"/>
      <c r="G19" s="19"/>
      <c r="H19" s="2"/>
      <c r="J19" s="2"/>
      <c r="K19" s="2"/>
      <c r="L19" s="2"/>
      <c r="M19" s="2"/>
      <c r="N19" s="2"/>
      <c r="O19" s="2"/>
      <c r="P19" s="2"/>
      <c r="Q19" s="2"/>
      <c r="R19" s="2"/>
      <c r="S19" s="2"/>
      <c r="T19" s="2"/>
      <c r="U19" s="2"/>
      <c r="V19" s="2"/>
      <c r="W19" s="2"/>
      <c r="X19" s="2"/>
      <c r="Y19" s="2"/>
    </row>
  </sheetData>
  <sheetProtection algorithmName="SHA-512" hashValue="0RJ9SwTUbaWkrFQJa8skcdz3lWDcQ++Jip2Ox7YhoYvbPS9MGqvy80pLYoDoraCHGG2dDjDlSphte3s84Do71w==" saltValue="1eUjqo+l3qwXe3/19cY9uA==" spinCount="100000" sheet="1" objects="1" scenarios="1"/>
  <mergeCells count="3">
    <mergeCell ref="G11:G12"/>
    <mergeCell ref="C11:C12"/>
    <mergeCell ref="C4:H5"/>
  </mergeCells>
  <conditionalFormatting sqref="L16:X18">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sheetPr codeName="Sheet8"/>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231</v>
      </c>
      <c r="E3" t="s">
        <v>232</v>
      </c>
    </row>
    <row r="4" spans="3:5" x14ac:dyDescent="0.3">
      <c r="C4" s="219" t="s">
        <v>233</v>
      </c>
      <c r="D4" s="220">
        <v>0.5</v>
      </c>
      <c r="E4" s="220">
        <v>0.6</v>
      </c>
    </row>
    <row r="5" spans="3:5" x14ac:dyDescent="0.3">
      <c r="C5" s="219" t="s">
        <v>234</v>
      </c>
      <c r="D5" s="220">
        <v>0.5</v>
      </c>
      <c r="E5" s="220">
        <v>0.6</v>
      </c>
    </row>
    <row r="6" spans="3:5" x14ac:dyDescent="0.3">
      <c r="C6" s="219" t="s">
        <v>235</v>
      </c>
      <c r="D6" s="220">
        <v>0.6</v>
      </c>
      <c r="E6" s="220">
        <v>0.7</v>
      </c>
    </row>
    <row r="7" spans="3:5" x14ac:dyDescent="0.3">
      <c r="C7" s="219" t="s">
        <v>236</v>
      </c>
      <c r="D7" s="220">
        <v>0.6</v>
      </c>
      <c r="E7" s="220">
        <v>0.7</v>
      </c>
    </row>
    <row r="8" spans="3:5" x14ac:dyDescent="0.3">
      <c r="C8" s="219" t="s">
        <v>237</v>
      </c>
      <c r="D8" s="220">
        <v>0.6</v>
      </c>
      <c r="E8" s="220">
        <v>0.7</v>
      </c>
    </row>
    <row r="9" spans="3:5" x14ac:dyDescent="0.3">
      <c r="C9" s="219" t="s">
        <v>238</v>
      </c>
      <c r="D9" s="220">
        <v>0.6</v>
      </c>
      <c r="E9" s="220">
        <v>0.7</v>
      </c>
    </row>
    <row r="11" spans="3:5" x14ac:dyDescent="0.3">
      <c r="C11" t="str">
        <f>C4&amp;$D$3</f>
        <v>BHMIJLOCIE</v>
      </c>
      <c r="D11" s="221">
        <f>D4</f>
        <v>0.5</v>
      </c>
    </row>
    <row r="12" spans="3:5" x14ac:dyDescent="0.3">
      <c r="C12" t="str">
        <f t="shared" ref="C12:C16" si="0">C5&amp;$D$3</f>
        <v>CJMIJLOCIE</v>
      </c>
      <c r="D12" s="221">
        <f t="shared" ref="D12:D16" si="1">D5</f>
        <v>0.5</v>
      </c>
    </row>
    <row r="13" spans="3:5" x14ac:dyDescent="0.3">
      <c r="C13" t="str">
        <f t="shared" si="0"/>
        <v>BNMIJLOCIE</v>
      </c>
      <c r="D13" s="221">
        <f t="shared" si="1"/>
        <v>0.6</v>
      </c>
    </row>
    <row r="14" spans="3:5" x14ac:dyDescent="0.3">
      <c r="C14" t="str">
        <f t="shared" si="0"/>
        <v>MMMIJLOCIE</v>
      </c>
      <c r="D14" s="221">
        <f t="shared" si="1"/>
        <v>0.6</v>
      </c>
    </row>
    <row r="15" spans="3:5" x14ac:dyDescent="0.3">
      <c r="C15" t="str">
        <f t="shared" si="0"/>
        <v>SMMIJLOCIE</v>
      </c>
      <c r="D15" s="221">
        <f t="shared" si="1"/>
        <v>0.6</v>
      </c>
    </row>
    <row r="16" spans="3:5" x14ac:dyDescent="0.3">
      <c r="C16" t="str">
        <f t="shared" si="0"/>
        <v>SJMIJLOCIE</v>
      </c>
      <c r="D16" s="221">
        <f t="shared" si="1"/>
        <v>0.6</v>
      </c>
    </row>
    <row r="17" spans="3:4" x14ac:dyDescent="0.3">
      <c r="C17" t="str">
        <f>C4&amp;$E$3</f>
        <v>BHMICA SAU MICRO</v>
      </c>
      <c r="D17" s="221">
        <f>E4</f>
        <v>0.6</v>
      </c>
    </row>
    <row r="18" spans="3:4" x14ac:dyDescent="0.3">
      <c r="C18" t="str">
        <f t="shared" ref="C18:C22" si="2">C5&amp;$E$3</f>
        <v>CJMICA SAU MICRO</v>
      </c>
      <c r="D18" s="221">
        <f t="shared" ref="D18:D22" si="3">E5</f>
        <v>0.6</v>
      </c>
    </row>
    <row r="19" spans="3:4" x14ac:dyDescent="0.3">
      <c r="C19" t="str">
        <f t="shared" si="2"/>
        <v>BNMICA SAU MICRO</v>
      </c>
      <c r="D19" s="221">
        <f t="shared" si="3"/>
        <v>0.7</v>
      </c>
    </row>
    <row r="20" spans="3:4" x14ac:dyDescent="0.3">
      <c r="C20" t="str">
        <f t="shared" si="2"/>
        <v>MMMICA SAU MICRO</v>
      </c>
      <c r="D20" s="221">
        <f t="shared" si="3"/>
        <v>0.7</v>
      </c>
    </row>
    <row r="21" spans="3:4" x14ac:dyDescent="0.3">
      <c r="C21" t="str">
        <f t="shared" si="2"/>
        <v>SMMICA SAU MICRO</v>
      </c>
      <c r="D21" s="221">
        <f t="shared" si="3"/>
        <v>0.7</v>
      </c>
    </row>
    <row r="22" spans="3:4" x14ac:dyDescent="0.3">
      <c r="C22" t="str">
        <f t="shared" si="2"/>
        <v>SJMICA SAU MICRO</v>
      </c>
      <c r="D22" s="221">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112CF0-79A3-41D4-9057-E0F07F996D35}">
  <ds:schemaRefs>
    <ds:schemaRef ds:uri="http://schemas.microsoft.com/sharepoint/v3/contenttype/forms"/>
  </ds:schemaRefs>
</ds:datastoreItem>
</file>

<file path=customXml/itemProps2.xml><?xml version="1.0" encoding="utf-8"?>
<ds:datastoreItem xmlns:ds="http://schemas.openxmlformats.org/officeDocument/2006/customXml" ds:itemID="{4EABEBE6-6EB7-4D22-82B6-906C64CB4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0-Instructiuni</vt:lpstr>
      <vt:lpstr>1-Inputuri</vt:lpstr>
      <vt:lpstr>2-Bilant_Solicitant</vt:lpstr>
      <vt:lpstr>3-Intreprinderi in dificultate</vt:lpstr>
      <vt:lpstr>4-Buget cerere</vt:lpstr>
      <vt:lpstr>5-Analiza financiara</vt:lpstr>
      <vt:lpstr>6-Indicatori financiari</vt:lpstr>
      <vt:lpstr>Foaie1</vt:lpstr>
      <vt:lpstr>eur</vt:lpstr>
      <vt:lpstr>'1-Inputuri'!Print_Area</vt:lpstr>
      <vt:lpstr>'3-Intreprinderi in dificultate'!Print_Area</vt:lpstr>
      <vt:lpstr>'4-Buget cerere'!Print_Area</vt:lpstr>
      <vt:lpstr>'5-Analiza financiara'!Print_Area</vt:lpstr>
      <vt:lpstr>'6-Indicatori financiari'!Print_Area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Anamaria Dullo</cp:lastModifiedBy>
  <cp:lastPrinted>2022-06-17T00:06:22Z</cp:lastPrinted>
  <dcterms:created xsi:type="dcterms:W3CDTF">2022-06-05T06:21:46Z</dcterms:created>
  <dcterms:modified xsi:type="dcterms:W3CDTF">2023-08-28T14:54:19Z</dcterms:modified>
</cp:coreProperties>
</file>